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75" windowWidth="20955" windowHeight="9465"/>
  </bookViews>
  <sheets>
    <sheet name="Income Statement" sheetId="2" r:id="rId1"/>
    <sheet name="Segment Tables" sheetId="6" r:id="rId2"/>
    <sheet name="Quarterly EPS" sheetId="7" r:id="rId3"/>
    <sheet name="Free Cash Flow" sheetId="8" r:id="rId4"/>
  </sheets>
  <externalReferences>
    <externalReference r:id="rId5"/>
  </externalReferences>
  <definedNames>
    <definedName name="Analysis">#REF!</definedName>
    <definedName name="Controls">#REF!</definedName>
    <definedName name="Currency">#REF!</definedName>
    <definedName name="CurrentPeriod">#REF!</definedName>
    <definedName name="CurrentQuarter">#REF!</definedName>
    <definedName name="CurrentYearQ1">#REF!</definedName>
    <definedName name="CurrentYearQ1YTD">#REF!</definedName>
    <definedName name="CurrentYearQ2">#REF!</definedName>
    <definedName name="CurrentYearQ2YTD">#REF!</definedName>
    <definedName name="CurrentYearQ3">#REF!</definedName>
    <definedName name="CurrentYearQ3YTD">#REF!</definedName>
    <definedName name="CurrentYearQ4">#REF!</definedName>
    <definedName name="CurrentYearQ4YTD">#REF!</definedName>
    <definedName name="CY">[1]INPUT!$B$16</definedName>
    <definedName name="Entity">#REF!</definedName>
    <definedName name="_xlnm.Print_Area" localSheetId="3">'Free Cash Flow'!$A$1:$J$16</definedName>
    <definedName name="_xlnm.Print_Area" localSheetId="0">'Income Statement'!$A$1:$H$58</definedName>
    <definedName name="_xlnm.Print_Area" localSheetId="2">'Quarterly EPS'!$A$2:$K$32</definedName>
    <definedName name="_xlnm.Print_Area" localSheetId="1">'Segment Tables'!$A$1:$K$110</definedName>
    <definedName name="_xlnm.Print_Titles" localSheetId="1">'Segment Tables'!$1:$3</definedName>
    <definedName name="PriorPeriod">#REF!</definedName>
    <definedName name="PriorYearQ1">#REF!</definedName>
    <definedName name="PriorYearQ1YTD">#REF!</definedName>
    <definedName name="PriorYearQ2">#REF!</definedName>
    <definedName name="PriorYearQ2YTD">#REF!</definedName>
    <definedName name="PriorYearQ3">#REF!</definedName>
    <definedName name="PriorYearQ3YTD">#REF!</definedName>
    <definedName name="PriorYearQ4">#REF!</definedName>
    <definedName name="PriorYearQ4YTD">#REF!</definedName>
    <definedName name="PriorYearQuarter">#REF!</definedName>
    <definedName name="PY">[1]INPUT!$C$16</definedName>
  </definedNames>
  <calcPr calcId="125725"/>
</workbook>
</file>

<file path=xl/calcChain.xml><?xml version="1.0" encoding="utf-8"?>
<calcChain xmlns="http://schemas.openxmlformats.org/spreadsheetml/2006/main">
  <c r="G109" i="6"/>
  <c r="G108"/>
  <c r="G107"/>
  <c r="G106"/>
  <c r="G105"/>
  <c r="G104"/>
  <c r="G79"/>
  <c r="G77"/>
  <c r="G75"/>
  <c r="G73"/>
  <c r="G71"/>
  <c r="G70"/>
  <c r="G72"/>
  <c r="G67"/>
  <c r="G66"/>
  <c r="G64"/>
  <c r="G63"/>
  <c r="G62"/>
  <c r="G61"/>
  <c r="G43"/>
  <c r="G41"/>
  <c r="G40"/>
  <c r="G39"/>
  <c r="G38"/>
  <c r="G36"/>
  <c r="G35"/>
  <c r="G37" s="1"/>
  <c r="G34"/>
  <c r="G33"/>
  <c r="G29"/>
  <c r="G27"/>
  <c r="G25"/>
  <c r="G23"/>
  <c r="G22"/>
  <c r="G21"/>
  <c r="G20"/>
  <c r="G17"/>
  <c r="G16"/>
  <c r="G14"/>
  <c r="G13"/>
  <c r="G12"/>
  <c r="G11"/>
  <c r="I56"/>
  <c r="B56"/>
  <c r="K43"/>
  <c r="J42"/>
  <c r="J44" s="1"/>
  <c r="I42"/>
  <c r="I44" s="1"/>
  <c r="F42"/>
  <c r="F44" s="1"/>
  <c r="E42"/>
  <c r="E44" s="1"/>
  <c r="C42"/>
  <c r="C44" s="1"/>
  <c r="B42"/>
  <c r="B44" s="1"/>
  <c r="K41"/>
  <c r="K40"/>
  <c r="K42" s="1"/>
  <c r="K44" s="1"/>
  <c r="G42"/>
  <c r="G44" s="1"/>
  <c r="K39"/>
  <c r="J37"/>
  <c r="I37"/>
  <c r="K36"/>
  <c r="K35"/>
  <c r="K34"/>
  <c r="K33"/>
  <c r="K37" s="1"/>
  <c r="F37"/>
  <c r="E37"/>
  <c r="C37"/>
  <c r="B37"/>
  <c r="K29"/>
  <c r="K25"/>
  <c r="K23"/>
  <c r="J22"/>
  <c r="I22"/>
  <c r="K22"/>
  <c r="K21"/>
  <c r="K20"/>
  <c r="J18"/>
  <c r="I18"/>
  <c r="K17"/>
  <c r="K16"/>
  <c r="K18" s="1"/>
  <c r="F22"/>
  <c r="E22"/>
  <c r="C22"/>
  <c r="B22"/>
  <c r="B18"/>
  <c r="B27" s="1"/>
  <c r="C18"/>
  <c r="C27" s="1"/>
  <c r="E18"/>
  <c r="E27" s="1"/>
  <c r="F18"/>
  <c r="F27" s="1"/>
  <c r="K79"/>
  <c r="K75"/>
  <c r="K73"/>
  <c r="K72" s="1"/>
  <c r="K71"/>
  <c r="K70"/>
  <c r="K67"/>
  <c r="K66"/>
  <c r="K68" s="1"/>
  <c r="K64"/>
  <c r="K77" s="1"/>
  <c r="K62"/>
  <c r="K61"/>
  <c r="K63" s="1"/>
  <c r="J72"/>
  <c r="I72"/>
  <c r="J68"/>
  <c r="J77" s="1"/>
  <c r="I68"/>
  <c r="I77" s="1"/>
  <c r="J63"/>
  <c r="I63"/>
  <c r="F72"/>
  <c r="E72"/>
  <c r="C72"/>
  <c r="B72"/>
  <c r="B68"/>
  <c r="C68"/>
  <c r="E68"/>
  <c r="F68"/>
  <c r="G68"/>
  <c r="F63"/>
  <c r="E63"/>
  <c r="C63"/>
  <c r="B63"/>
  <c r="F77"/>
  <c r="E77"/>
  <c r="C77"/>
  <c r="B77"/>
  <c r="J94"/>
  <c r="I94"/>
  <c r="J90"/>
  <c r="J99" s="1"/>
  <c r="I90"/>
  <c r="I99" s="1"/>
  <c r="J85"/>
  <c r="I85"/>
  <c r="F94"/>
  <c r="E94"/>
  <c r="F90"/>
  <c r="F99" s="1"/>
  <c r="E90"/>
  <c r="E99" s="1"/>
  <c r="F85"/>
  <c r="E85"/>
  <c r="C90"/>
  <c r="B90"/>
  <c r="C85"/>
  <c r="B85"/>
  <c r="C94"/>
  <c r="B94"/>
  <c r="C99"/>
  <c r="B99"/>
  <c r="K109"/>
  <c r="J108"/>
  <c r="I108"/>
  <c r="K107"/>
  <c r="K106"/>
  <c r="K105"/>
  <c r="K104"/>
  <c r="K108" s="1"/>
  <c r="F108"/>
  <c r="E108"/>
  <c r="C108"/>
  <c r="B108"/>
  <c r="K14"/>
  <c r="K12"/>
  <c r="K11"/>
  <c r="J13"/>
  <c r="I13"/>
  <c r="K13" s="1"/>
  <c r="F13"/>
  <c r="E13"/>
  <c r="C13"/>
  <c r="B13"/>
  <c r="F50" i="2"/>
  <c r="B50"/>
  <c r="I10" i="8"/>
  <c r="J10" s="1"/>
  <c r="D14" i="6" l="1"/>
  <c r="J11" i="8"/>
  <c r="D16" i="6" l="1"/>
  <c r="D17"/>
  <c r="D20"/>
  <c r="D21"/>
  <c r="D23"/>
  <c r="D25"/>
  <c r="D29"/>
  <c r="D33"/>
  <c r="D34"/>
  <c r="D35"/>
  <c r="D36"/>
  <c r="D39"/>
  <c r="D40"/>
  <c r="D41"/>
  <c r="D43"/>
  <c r="D61"/>
  <c r="D62"/>
  <c r="D64"/>
  <c r="D66"/>
  <c r="D67"/>
  <c r="D70"/>
  <c r="D71"/>
  <c r="D73"/>
  <c r="D75"/>
  <c r="D79"/>
  <c r="D104"/>
  <c r="D105"/>
  <c r="D106"/>
  <c r="D107"/>
  <c r="D13" i="7"/>
  <c r="D23" s="1"/>
  <c r="D14"/>
  <c r="D19" s="1"/>
  <c r="D15"/>
  <c r="D20" s="1"/>
  <c r="D11" i="6"/>
  <c r="D12"/>
  <c r="J12" i="8"/>
  <c r="I12"/>
  <c r="H12"/>
  <c r="D72" i="6" l="1"/>
  <c r="D22"/>
  <c r="D18"/>
  <c r="D27" s="1"/>
  <c r="D24" i="7"/>
  <c r="D25"/>
  <c r="D18"/>
  <c r="D63" i="6"/>
  <c r="D50"/>
  <c r="D37"/>
  <c r="D52" s="1"/>
  <c r="D48"/>
  <c r="D13"/>
  <c r="D68"/>
  <c r="D42"/>
  <c r="D51"/>
  <c r="D77" l="1"/>
  <c r="D44"/>
  <c r="D49"/>
  <c r="F11" i="8" l="1"/>
  <c r="F10"/>
  <c r="C12"/>
  <c r="D12"/>
  <c r="E12"/>
  <c r="B12"/>
  <c r="F12" l="1"/>
  <c r="I25" i="7" l="1"/>
  <c r="I20"/>
  <c r="I24"/>
  <c r="I19"/>
  <c r="I18"/>
  <c r="I23"/>
  <c r="K25"/>
  <c r="K20"/>
  <c r="K24"/>
  <c r="K19"/>
  <c r="K18"/>
  <c r="K23"/>
  <c r="I38" i="6"/>
  <c r="A13" i="7"/>
  <c r="A20"/>
  <c r="A19"/>
  <c r="A18"/>
  <c r="A15"/>
  <c r="A14"/>
  <c r="H14" i="8" l="1"/>
  <c r="H16" s="1"/>
  <c r="B15" i="2" l="1"/>
  <c r="F15"/>
  <c r="F25" l="1"/>
  <c r="F27" s="1"/>
  <c r="B25"/>
  <c r="B27" s="1"/>
  <c r="B40"/>
  <c r="F40"/>
  <c r="B18"/>
  <c r="B20" s="1"/>
  <c r="B22" s="1"/>
  <c r="J20" i="7" l="1"/>
  <c r="J25"/>
  <c r="J24"/>
  <c r="J19"/>
  <c r="J18"/>
  <c r="J23"/>
  <c r="J38" i="6"/>
  <c r="J49"/>
  <c r="F9" i="8"/>
  <c r="G10" i="7"/>
  <c r="J51" i="6"/>
  <c r="J50"/>
  <c r="J48"/>
  <c r="I51"/>
  <c r="I50"/>
  <c r="I48"/>
  <c r="I49"/>
  <c r="G57"/>
  <c r="G7"/>
  <c r="B41" i="2"/>
  <c r="B39"/>
  <c r="H15"/>
  <c r="D15"/>
  <c r="F56"/>
  <c r="B56"/>
  <c r="F52"/>
  <c r="B52"/>
  <c r="B32"/>
  <c r="B31"/>
  <c r="F32"/>
  <c r="F39"/>
  <c r="F18"/>
  <c r="F20" s="1"/>
  <c r="F22" s="1"/>
  <c r="C20" i="7" l="1"/>
  <c r="C25"/>
  <c r="C19"/>
  <c r="C24"/>
  <c r="C18"/>
  <c r="C23"/>
  <c r="E20"/>
  <c r="E25"/>
  <c r="E24"/>
  <c r="E19"/>
  <c r="E18"/>
  <c r="E23"/>
  <c r="B23"/>
  <c r="B18"/>
  <c r="G20"/>
  <c r="G25"/>
  <c r="G24"/>
  <c r="G19"/>
  <c r="G18"/>
  <c r="G23"/>
  <c r="B20"/>
  <c r="B25"/>
  <c r="B19"/>
  <c r="B24"/>
  <c r="F20"/>
  <c r="F25"/>
  <c r="F24"/>
  <c r="F19"/>
  <c r="F18"/>
  <c r="F23"/>
  <c r="K48" i="6"/>
  <c r="H25" i="2"/>
  <c r="H27" s="1"/>
  <c r="I14" i="8"/>
  <c r="I16" s="1"/>
  <c r="C38" i="6"/>
  <c r="E38"/>
  <c r="F38"/>
  <c r="D108"/>
  <c r="D109" s="1"/>
  <c r="B38"/>
  <c r="K38"/>
  <c r="K49"/>
  <c r="J27"/>
  <c r="I27"/>
  <c r="K51"/>
  <c r="I52"/>
  <c r="J52"/>
  <c r="C50"/>
  <c r="C51"/>
  <c r="C52"/>
  <c r="C48"/>
  <c r="E52"/>
  <c r="E48"/>
  <c r="E49"/>
  <c r="E51"/>
  <c r="E50"/>
  <c r="B50"/>
  <c r="B51"/>
  <c r="B48"/>
  <c r="B49"/>
  <c r="F51"/>
  <c r="F52"/>
  <c r="F48"/>
  <c r="F49"/>
  <c r="F50"/>
  <c r="B33" i="2"/>
  <c r="D40"/>
  <c r="H40"/>
  <c r="D25"/>
  <c r="H56"/>
  <c r="D56"/>
  <c r="H52"/>
  <c r="D52"/>
  <c r="D32"/>
  <c r="H32"/>
  <c r="H18"/>
  <c r="H20" s="1"/>
  <c r="H22" s="1"/>
  <c r="D18"/>
  <c r="D20" s="1"/>
  <c r="D22" s="1"/>
  <c r="B53"/>
  <c r="F53"/>
  <c r="F31"/>
  <c r="D38" i="6" l="1"/>
  <c r="K52"/>
  <c r="J14" i="8"/>
  <c r="D14"/>
  <c r="D16" s="1"/>
  <c r="E14"/>
  <c r="E16" s="1"/>
  <c r="C14"/>
  <c r="C16" s="1"/>
  <c r="B14"/>
  <c r="D31" i="2"/>
  <c r="D27"/>
  <c r="C49" i="6"/>
  <c r="K27"/>
  <c r="K50"/>
  <c r="G51"/>
  <c r="G48"/>
  <c r="B52"/>
  <c r="F33" i="2"/>
  <c r="F41"/>
  <c r="D39"/>
  <c r="H39"/>
  <c r="D53"/>
  <c r="H53"/>
  <c r="H31"/>
  <c r="B16" i="8" l="1"/>
  <c r="J16"/>
  <c r="F14"/>
  <c r="F16" s="1"/>
  <c r="D33" i="2"/>
  <c r="D41"/>
  <c r="H33"/>
  <c r="H41"/>
  <c r="G50" i="6" l="1"/>
  <c r="G52" l="1"/>
  <c r="G18"/>
  <c r="G49" s="1"/>
</calcChain>
</file>

<file path=xl/sharedStrings.xml><?xml version="1.0" encoding="utf-8"?>
<sst xmlns="http://schemas.openxmlformats.org/spreadsheetml/2006/main" count="161" uniqueCount="89">
  <si>
    <t xml:space="preserve">DOVER CORPORATION </t>
  </si>
  <si>
    <t>CONDENSED CONSOLIDATED STATEMENTS OF EARNINGS</t>
  </si>
  <si>
    <t>(unaudited) (in thousands, except per share figures)</t>
  </si>
  <si>
    <t>Revenue</t>
  </si>
  <si>
    <t>Cost of goods and services</t>
  </si>
  <si>
    <t>Gross profit</t>
  </si>
  <si>
    <t>Selling and administrative expenses</t>
  </si>
  <si>
    <t>Operating earnings</t>
  </si>
  <si>
    <t>Interest expense, net</t>
  </si>
  <si>
    <t>Other expense (income), net</t>
  </si>
  <si>
    <t>Provision for income taxes</t>
  </si>
  <si>
    <t>Earnings from continuing operations</t>
  </si>
  <si>
    <t>Earnings (loss) from discontinued operations, net</t>
  </si>
  <si>
    <t xml:space="preserve">Net earnings </t>
  </si>
  <si>
    <t>Basic earnings (loss) per common share:</t>
  </si>
  <si>
    <t>Gain (loss) from discontinued operations, net</t>
  </si>
  <si>
    <t xml:space="preserve">Weighted average shares outstanding </t>
  </si>
  <si>
    <t>Diluted earnings (loss) per common share:</t>
  </si>
  <si>
    <t>Net earnings</t>
  </si>
  <si>
    <t>Dividends paid per common share</t>
  </si>
  <si>
    <t>The following table is a reconciliation of the share amounts used in computing earnings per share:</t>
  </si>
  <si>
    <t>Weighted average shares outstanding - Basic</t>
  </si>
  <si>
    <t>Dilutive effect of assumed exercise of employee stock options, SARs and Performance Shares</t>
  </si>
  <si>
    <t>Weighted average shares outstanding - Diluted</t>
  </si>
  <si>
    <t xml:space="preserve">Anti-dilutive options/SARs excluded from diluted EPS computation </t>
  </si>
  <si>
    <t>Q1</t>
  </si>
  <si>
    <t>Q2</t>
  </si>
  <si>
    <t>Q3</t>
  </si>
  <si>
    <t>Q4</t>
  </si>
  <si>
    <t>Earnings before provision for income taxes and discontinued operations</t>
  </si>
  <si>
    <t>DOVER CORPORATION</t>
  </si>
  <si>
    <t xml:space="preserve">QUARTERLY SEGMENT INFORMATION </t>
  </si>
  <si>
    <t>(unaudited) (in thousands)</t>
  </si>
  <si>
    <t>REVENUE</t>
  </si>
  <si>
    <t xml:space="preserve">  Industrial Products</t>
  </si>
  <si>
    <t xml:space="preserve">      Material Handling</t>
  </si>
  <si>
    <t xml:space="preserve">      Mobile Equipment</t>
  </si>
  <si>
    <t xml:space="preserve">      Eliminations</t>
  </si>
  <si>
    <t>Engineered Systems</t>
  </si>
  <si>
    <t xml:space="preserve">      Product Identification</t>
  </si>
  <si>
    <t xml:space="preserve">      Engineered Products</t>
  </si>
  <si>
    <t>Fluid Management</t>
  </si>
  <si>
    <t xml:space="preserve">       Energy</t>
  </si>
  <si>
    <t xml:space="preserve">      Fluid Solutions</t>
  </si>
  <si>
    <t>Electronic Technologies</t>
  </si>
  <si>
    <t>Intra-segment eliminations</t>
  </si>
  <si>
    <t>Total consolidated revenue</t>
  </si>
  <si>
    <t xml:space="preserve">NET EARNINGS </t>
  </si>
  <si>
    <t>Segment Earnings:</t>
  </si>
  <si>
    <t xml:space="preserve">   Industrial Products</t>
  </si>
  <si>
    <t xml:space="preserve">   Engineered Systems</t>
  </si>
  <si>
    <t xml:space="preserve">   Fluid Management</t>
  </si>
  <si>
    <t xml:space="preserve">   Electronic Technologies</t>
  </si>
  <si>
    <t>Total Segments</t>
  </si>
  <si>
    <t xml:space="preserve">Corporate expense / other </t>
  </si>
  <si>
    <t>Net interest expense</t>
  </si>
  <si>
    <t>SEGMENT OPERATING MARGIN</t>
  </si>
  <si>
    <t xml:space="preserve">Total Segment </t>
  </si>
  <si>
    <t>BOOKINGS</t>
  </si>
  <si>
    <t xml:space="preserve">      Energy</t>
  </si>
  <si>
    <t>Total consolidated bookings</t>
  </si>
  <si>
    <t>BACKLOG</t>
  </si>
  <si>
    <t>Industrial Products</t>
  </si>
  <si>
    <t>Total consolidated backlog</t>
  </si>
  <si>
    <t>DEPRECIATION AND AMORTIZATION EXPENSE</t>
  </si>
  <si>
    <t>Corporate</t>
  </si>
  <si>
    <t>QUARTERLY EARNINGS PER SHARE</t>
  </si>
  <si>
    <t xml:space="preserve">(unaudited) </t>
  </si>
  <si>
    <t xml:space="preserve">Net earnings (loss) </t>
  </si>
  <si>
    <t>Average Shares</t>
  </si>
  <si>
    <t>Continuing operations</t>
  </si>
  <si>
    <t>Discontinued operations</t>
  </si>
  <si>
    <t>Basic Average Shares</t>
  </si>
  <si>
    <t>Diluted Average Shares</t>
  </si>
  <si>
    <t>QUARTERLY FREE CASH FLOW INFORMATION</t>
  </si>
  <si>
    <t>(unaudited)(in thousands)</t>
  </si>
  <si>
    <t>Cash From Operations</t>
  </si>
  <si>
    <t>CAPEX</t>
  </si>
  <si>
    <t>Free Cash Flow</t>
  </si>
  <si>
    <t>Free Cash Flow to Earnings From Continuing Operations</t>
  </si>
  <si>
    <t>Earnings From Continuing Operations</t>
  </si>
  <si>
    <t>Earnings from continuing operations before provision for income taxes</t>
  </si>
  <si>
    <t>Q2 YTD</t>
  </si>
  <si>
    <t>NOTE:</t>
  </si>
  <si>
    <t>Diluted earnings per share in the first and second quarters of 2011 and third and fourth quarters of 2010 were favorably impacted by discrete tax events.  The third quarter of 2010 was additionally impacted by the favorable resolution of a tax position in a foreign jurisdiction.  As a result, the Company's effective tax rates in the first and second quarters of 2011 and the third and fourth quarters of 2010 were 23.9%, 20.2%, 14.8% and 21.4%, respectively, which were lower than the Company's previously estimated tax rates of 27% to 29% for each of the respective periods.  These lower effective tax rates contributed incremental diluted earnings per share of $0.04 and $0.12 in the first and second quarters of 2011 and $0.20 and $0.07 in the third and fourth quarters of 2010, respectively.</t>
  </si>
  <si>
    <t xml:space="preserve">Earnings from continuing operations </t>
  </si>
  <si>
    <t>Six Months Ended June 30,</t>
  </si>
  <si>
    <t>Three Months Ended June 30,</t>
  </si>
  <si>
    <t>INVESTOR SUPPLEMENT - SECOND QUARTER 2011</t>
  </si>
</sst>
</file>

<file path=xl/styles.xml><?xml version="1.0" encoding="utf-8"?>
<styleSheet xmlns="http://schemas.openxmlformats.org/spreadsheetml/2006/main">
  <numFmts count="7">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00_);_(&quot;$&quot;* \(#,##0.000\);_(&quot;$&quot;* &quot;-&quot;??_);_(@_)"/>
  </numFmts>
  <fonts count="22">
    <font>
      <sz val="10"/>
      <color theme="1"/>
      <name val="Arial"/>
      <family val="2"/>
    </font>
    <font>
      <sz val="10"/>
      <color theme="1"/>
      <name val="Arial"/>
      <family val="2"/>
    </font>
    <font>
      <b/>
      <sz val="10"/>
      <color theme="1"/>
      <name val="Arial"/>
      <family val="2"/>
    </font>
    <font>
      <sz val="12"/>
      <name val="Arial"/>
      <family val="2"/>
    </font>
    <font>
      <b/>
      <sz val="10"/>
      <name val="Arial"/>
      <family val="2"/>
    </font>
    <font>
      <sz val="10"/>
      <name val="Arial"/>
      <family val="2"/>
    </font>
    <font>
      <b/>
      <sz val="10"/>
      <color rgb="FFFF0000"/>
      <name val="Arial"/>
      <family val="2"/>
    </font>
    <font>
      <sz val="11"/>
      <color theme="1"/>
      <name val="Calibri"/>
      <family val="2"/>
      <scheme val="minor"/>
    </font>
    <font>
      <b/>
      <sz val="12"/>
      <color theme="1"/>
      <name val="Arial"/>
      <family val="2"/>
    </font>
    <font>
      <sz val="12"/>
      <color theme="1"/>
      <name val="Arial"/>
      <family val="2"/>
    </font>
    <font>
      <b/>
      <u/>
      <sz val="16"/>
      <color theme="1"/>
      <name val="Arial"/>
      <family val="2"/>
    </font>
    <font>
      <b/>
      <sz val="14"/>
      <name val="Arial"/>
      <family val="2"/>
    </font>
    <font>
      <sz val="14"/>
      <name val="Arial"/>
      <family val="2"/>
    </font>
    <font>
      <b/>
      <sz val="9"/>
      <name val="Arial"/>
      <family val="2"/>
    </font>
    <font>
      <sz val="9"/>
      <name val="Arial"/>
      <family val="2"/>
    </font>
    <font>
      <i/>
      <sz val="9"/>
      <name val="Arial"/>
      <family val="2"/>
    </font>
    <font>
      <b/>
      <u/>
      <sz val="9"/>
      <color indexed="8"/>
      <name val="Arial"/>
      <family val="2"/>
    </font>
    <font>
      <sz val="9"/>
      <color indexed="8"/>
      <name val="Arial"/>
      <family val="2"/>
    </font>
    <font>
      <b/>
      <u/>
      <sz val="9"/>
      <name val="Arial"/>
      <family val="2"/>
    </font>
    <font>
      <b/>
      <u/>
      <sz val="10"/>
      <name val="Arial"/>
      <family val="2"/>
    </font>
    <font>
      <sz val="9"/>
      <color theme="1"/>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s>
  <cellStyleXfs count="2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cellStyleXfs>
  <cellXfs count="134">
    <xf numFmtId="0" fontId="0" fillId="0" borderId="0" xfId="0"/>
    <xf numFmtId="0" fontId="0" fillId="0" borderId="0" xfId="0" applyFill="1" applyBorder="1" applyAlignment="1"/>
    <xf numFmtId="0" fontId="4" fillId="0" borderId="0" xfId="0" applyFont="1" applyFill="1" applyBorder="1" applyAlignment="1">
      <alignment horizontal="center"/>
    </xf>
    <xf numFmtId="0" fontId="5" fillId="0" borderId="0" xfId="0" applyFont="1" applyFill="1" applyBorder="1"/>
    <xf numFmtId="0" fontId="0" fillId="0" borderId="0" xfId="0"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xf numFmtId="0" fontId="5" fillId="0" borderId="0" xfId="0" applyFont="1" applyFill="1" applyBorder="1" applyAlignment="1"/>
    <xf numFmtId="0" fontId="4" fillId="0" borderId="0" xfId="0" applyFont="1" applyFill="1" applyBorder="1" applyAlignment="1"/>
    <xf numFmtId="0" fontId="5" fillId="0" borderId="0" xfId="0" quotePrefix="1" applyFont="1" applyFill="1" applyBorder="1" applyAlignment="1">
      <alignment horizontal="left"/>
    </xf>
    <xf numFmtId="0" fontId="5" fillId="0" borderId="0" xfId="0" quotePrefix="1" applyFont="1" applyFill="1" applyBorder="1" applyAlignment="1">
      <alignment horizontal="left" vertical="top"/>
    </xf>
    <xf numFmtId="0" fontId="6" fillId="0" borderId="0" xfId="0" applyFont="1" applyFill="1" applyBorder="1"/>
    <xf numFmtId="0" fontId="0" fillId="0" borderId="0" xfId="0" applyAlignment="1">
      <alignment horizontal="center"/>
    </xf>
    <xf numFmtId="0" fontId="2" fillId="0" borderId="4" xfId="0" applyFont="1" applyBorder="1" applyAlignment="1">
      <alignment horizontal="center"/>
    </xf>
    <xf numFmtId="0" fontId="9" fillId="0" borderId="0" xfId="0" applyFont="1"/>
    <xf numFmtId="44" fontId="0" fillId="0" borderId="0" xfId="2" applyFont="1" applyFill="1" applyBorder="1"/>
    <xf numFmtId="165" fontId="0" fillId="0" borderId="0" xfId="2" applyNumberFormat="1" applyFont="1" applyFill="1" applyBorder="1"/>
    <xf numFmtId="165" fontId="0" fillId="0" borderId="2" xfId="2" applyNumberFormat="1" applyFont="1" applyFill="1" applyBorder="1"/>
    <xf numFmtId="164" fontId="0" fillId="0" borderId="3" xfId="1" applyNumberFormat="1" applyFont="1" applyFill="1" applyBorder="1"/>
    <xf numFmtId="0" fontId="2" fillId="0" borderId="4" xfId="0" applyFont="1" applyFill="1" applyBorder="1" applyAlignment="1">
      <alignment horizontal="center"/>
    </xf>
    <xf numFmtId="0" fontId="5" fillId="0" borderId="0" xfId="0" applyFont="1" applyFill="1" applyBorder="1" applyAlignment="1">
      <alignment wrapText="1"/>
    </xf>
    <xf numFmtId="43" fontId="0" fillId="0" borderId="0" xfId="1" applyFont="1" applyFill="1" applyBorder="1"/>
    <xf numFmtId="164" fontId="0" fillId="0" borderId="0" xfId="1" applyNumberFormat="1" applyFont="1" applyFill="1" applyBorder="1"/>
    <xf numFmtId="0" fontId="8" fillId="0" borderId="0" xfId="0" applyFont="1" applyAlignment="1">
      <alignment horizontal="center"/>
    </xf>
    <xf numFmtId="164" fontId="0" fillId="0" borderId="1" xfId="1" applyNumberFormat="1" applyFont="1" applyFill="1" applyBorder="1"/>
    <xf numFmtId="164" fontId="0" fillId="0" borderId="0" xfId="0" applyNumberFormat="1" applyFill="1" applyBorder="1"/>
    <xf numFmtId="164" fontId="0" fillId="0" borderId="1" xfId="0" applyNumberFormat="1" applyFill="1" applyBorder="1"/>
    <xf numFmtId="0" fontId="13" fillId="0" borderId="0" xfId="0" applyFont="1" applyFill="1" applyBorder="1" applyAlignment="1">
      <alignment horizontal="center"/>
    </xf>
    <xf numFmtId="0" fontId="14" fillId="0" borderId="0" xfId="0" applyFont="1" applyFill="1" applyBorder="1"/>
    <xf numFmtId="3" fontId="13" fillId="0" borderId="0" xfId="0" applyNumberFormat="1" applyFont="1" applyFill="1" applyBorder="1" applyAlignment="1">
      <alignment horizontal="center"/>
    </xf>
    <xf numFmtId="0" fontId="15" fillId="0" borderId="0" xfId="0" applyFont="1" applyFill="1" applyBorder="1"/>
    <xf numFmtId="0" fontId="13" fillId="0" borderId="1" xfId="0" applyFont="1" applyFill="1" applyBorder="1" applyAlignment="1">
      <alignment horizontal="center"/>
    </xf>
    <xf numFmtId="3" fontId="13" fillId="0" borderId="1" xfId="0" applyNumberFormat="1" applyFont="1" applyFill="1" applyBorder="1" applyAlignment="1">
      <alignment horizontal="center"/>
    </xf>
    <xf numFmtId="41" fontId="15" fillId="0" borderId="0" xfId="0" applyNumberFormat="1" applyFont="1" applyFill="1" applyBorder="1"/>
    <xf numFmtId="0" fontId="13" fillId="0" borderId="0" xfId="0" applyFont="1" applyFill="1" applyBorder="1"/>
    <xf numFmtId="165" fontId="14" fillId="0" borderId="0" xfId="2" applyNumberFormat="1" applyFont="1" applyFill="1" applyBorder="1"/>
    <xf numFmtId="165" fontId="13" fillId="0" borderId="0" xfId="2" applyNumberFormat="1" applyFont="1" applyFill="1" applyBorder="1"/>
    <xf numFmtId="164" fontId="14" fillId="0" borderId="0" xfId="5" applyNumberFormat="1" applyFont="1" applyFill="1" applyBorder="1"/>
    <xf numFmtId="164" fontId="13" fillId="0" borderId="0" xfId="5" applyNumberFormat="1" applyFont="1" applyFill="1" applyBorder="1"/>
    <xf numFmtId="164" fontId="14" fillId="0" borderId="4" xfId="5" applyNumberFormat="1" applyFont="1" applyFill="1" applyBorder="1"/>
    <xf numFmtId="164" fontId="13" fillId="0" borderId="4" xfId="5" applyNumberFormat="1" applyFont="1" applyFill="1" applyBorder="1"/>
    <xf numFmtId="164" fontId="14" fillId="0" borderId="1" xfId="5" applyNumberFormat="1" applyFont="1" applyFill="1" applyBorder="1"/>
    <xf numFmtId="164" fontId="13" fillId="0" borderId="1" xfId="5" applyNumberFormat="1" applyFont="1" applyFill="1" applyBorder="1"/>
    <xf numFmtId="0" fontId="17" fillId="0" borderId="0" xfId="0" applyFont="1" applyFill="1" applyBorder="1"/>
    <xf numFmtId="0" fontId="16" fillId="0" borderId="0" xfId="0" applyFont="1" applyFill="1" applyBorder="1"/>
    <xf numFmtId="165" fontId="13" fillId="0" borderId="0" xfId="0" applyNumberFormat="1" applyFont="1" applyFill="1" applyBorder="1"/>
    <xf numFmtId="3" fontId="13" fillId="0" borderId="0" xfId="0" applyNumberFormat="1" applyFont="1" applyFill="1" applyBorder="1"/>
    <xf numFmtId="3" fontId="13" fillId="0" borderId="0" xfId="2" applyNumberFormat="1" applyFont="1" applyFill="1" applyBorder="1"/>
    <xf numFmtId="3" fontId="13" fillId="0" borderId="1" xfId="2" applyNumberFormat="1" applyFont="1" applyFill="1" applyBorder="1"/>
    <xf numFmtId="41" fontId="14" fillId="0" borderId="0" xfId="0" applyNumberFormat="1" applyFont="1" applyFill="1" applyBorder="1"/>
    <xf numFmtId="41" fontId="14" fillId="0" borderId="1" xfId="0" applyNumberFormat="1" applyFont="1" applyFill="1" applyBorder="1"/>
    <xf numFmtId="0" fontId="17" fillId="0" borderId="0" xfId="0" applyFont="1" applyFill="1" applyBorder="1" applyAlignment="1">
      <alignment horizontal="left"/>
    </xf>
    <xf numFmtId="0" fontId="17" fillId="0" borderId="0" xfId="0" applyFont="1" applyFill="1" applyBorder="1" applyAlignment="1">
      <alignment horizontal="left" wrapText="1"/>
    </xf>
    <xf numFmtId="0" fontId="18" fillId="0" borderId="0" xfId="0" applyFont="1" applyFill="1" applyBorder="1"/>
    <xf numFmtId="166" fontId="14" fillId="0" borderId="0" xfId="3" applyNumberFormat="1" applyFont="1" applyFill="1" applyBorder="1"/>
    <xf numFmtId="166" fontId="13" fillId="0" borderId="0" xfId="3" applyNumberFormat="1" applyFont="1" applyFill="1" applyBorder="1"/>
    <xf numFmtId="164" fontId="14" fillId="0" borderId="0" xfId="0" applyNumberFormat="1" applyFont="1" applyFill="1" applyBorder="1"/>
    <xf numFmtId="164" fontId="13" fillId="0" borderId="0" xfId="5" applyNumberFormat="1" applyFont="1" applyFill="1" applyBorder="1" applyAlignment="1">
      <alignment horizontal="right"/>
    </xf>
    <xf numFmtId="0" fontId="13" fillId="0" borderId="0" xfId="0" applyFont="1" applyFill="1" applyBorder="1" applyAlignment="1">
      <alignment horizontal="center"/>
    </xf>
    <xf numFmtId="165" fontId="14" fillId="0" borderId="0" xfId="0" applyNumberFormat="1" applyFont="1" applyFill="1" applyBorder="1"/>
    <xf numFmtId="0" fontId="19" fillId="0" borderId="0" xfId="0" applyFont="1" applyFill="1" applyBorder="1"/>
    <xf numFmtId="0" fontId="5" fillId="0" borderId="0" xfId="0" quotePrefix="1" applyFont="1" applyFill="1" applyBorder="1" applyAlignment="1">
      <alignment horizontal="center"/>
    </xf>
    <xf numFmtId="0" fontId="4" fillId="0" borderId="0" xfId="0" quotePrefix="1" applyFont="1" applyFill="1" applyBorder="1" applyAlignment="1">
      <alignment horizontal="center"/>
    </xf>
    <xf numFmtId="0" fontId="20" fillId="0" borderId="0" xfId="0" applyFont="1" applyFill="1" applyBorder="1"/>
    <xf numFmtId="164" fontId="14" fillId="0" borderId="0" xfId="1" applyNumberFormat="1" applyFont="1" applyFill="1" applyBorder="1"/>
    <xf numFmtId="164" fontId="13" fillId="0" borderId="0" xfId="1" applyNumberFormat="1" applyFont="1" applyFill="1" applyBorder="1"/>
    <xf numFmtId="164" fontId="14" fillId="0" borderId="1" xfId="1" applyNumberFormat="1" applyFont="1" applyFill="1" applyBorder="1"/>
    <xf numFmtId="164" fontId="13" fillId="0" borderId="1" xfId="1" applyNumberFormat="1" applyFont="1" applyFill="1" applyBorder="1"/>
    <xf numFmtId="164" fontId="14" fillId="0" borderId="4" xfId="1" applyNumberFormat="1" applyFont="1" applyFill="1" applyBorder="1"/>
    <xf numFmtId="164" fontId="13" fillId="0" borderId="4" xfId="1" applyNumberFormat="1" applyFont="1" applyFill="1" applyBorder="1"/>
    <xf numFmtId="164" fontId="13" fillId="0" borderId="0" xfId="1" applyNumberFormat="1" applyFont="1" applyFill="1" applyBorder="1" applyAlignment="1">
      <alignment horizontal="right"/>
    </xf>
    <xf numFmtId="41" fontId="13" fillId="0" borderId="1" xfId="0" applyNumberFormat="1" applyFont="1" applyFill="1" applyBorder="1"/>
    <xf numFmtId="164" fontId="14" fillId="0" borderId="5" xfId="5" applyNumberFormat="1" applyFont="1" applyFill="1" applyBorder="1"/>
    <xf numFmtId="164" fontId="13" fillId="0" borderId="5" xfId="5" applyNumberFormat="1" applyFont="1" applyFill="1" applyBorder="1"/>
    <xf numFmtId="165" fontId="14" fillId="0" borderId="3" xfId="2" applyNumberFormat="1" applyFont="1" applyFill="1" applyBorder="1"/>
    <xf numFmtId="165" fontId="13" fillId="0" borderId="3" xfId="2" applyNumberFormat="1" applyFont="1" applyFill="1" applyBorder="1"/>
    <xf numFmtId="165" fontId="14" fillId="0" borderId="2" xfId="2" applyNumberFormat="1" applyFont="1" applyFill="1" applyBorder="1"/>
    <xf numFmtId="165" fontId="13" fillId="0" borderId="2" xfId="2" applyNumberFormat="1" applyFont="1" applyFill="1" applyBorder="1"/>
    <xf numFmtId="165" fontId="14" fillId="0" borderId="0" xfId="2" quotePrefix="1" applyNumberFormat="1" applyFont="1" applyFill="1" applyBorder="1"/>
    <xf numFmtId="164" fontId="14" fillId="0" borderId="0" xfId="1" quotePrefix="1" applyNumberFormat="1" applyFont="1" applyFill="1" applyBorder="1"/>
    <xf numFmtId="165" fontId="14" fillId="0" borderId="2" xfId="2" quotePrefix="1" applyNumberFormat="1" applyFont="1" applyFill="1" applyBorder="1"/>
    <xf numFmtId="0" fontId="14" fillId="0" borderId="0" xfId="0" quotePrefix="1" applyFont="1" applyFill="1" applyBorder="1" applyAlignment="1">
      <alignment horizontal="center"/>
    </xf>
    <xf numFmtId="0" fontId="4" fillId="2" borderId="0" xfId="0" applyFont="1" applyFill="1"/>
    <xf numFmtId="0" fontId="5" fillId="2" borderId="0" xfId="0" applyFont="1" applyFill="1"/>
    <xf numFmtId="0" fontId="14" fillId="2" borderId="0" xfId="0" quotePrefix="1" applyFont="1" applyFill="1" applyAlignment="1">
      <alignment horizontal="center"/>
    </xf>
    <xf numFmtId="0" fontId="20" fillId="0" borderId="0" xfId="0" applyFont="1"/>
    <xf numFmtId="0" fontId="5" fillId="2" borderId="0" xfId="0" applyFont="1" applyFill="1" applyAlignment="1">
      <alignment horizontal="left" indent="1"/>
    </xf>
    <xf numFmtId="164" fontId="0" fillId="0" borderId="0" xfId="1" applyNumberFormat="1" applyFont="1"/>
    <xf numFmtId="44" fontId="0" fillId="0" borderId="0" xfId="2" applyFont="1"/>
    <xf numFmtId="165" fontId="0" fillId="0" borderId="0" xfId="2" applyNumberFormat="1" applyFont="1"/>
    <xf numFmtId="43" fontId="0" fillId="0" borderId="0" xfId="2" applyNumberFormat="1" applyFont="1"/>
    <xf numFmtId="0" fontId="13" fillId="0" borderId="1" xfId="0" applyFont="1" applyFill="1" applyBorder="1" applyAlignment="1">
      <alignment horizontal="center"/>
    </xf>
    <xf numFmtId="1" fontId="4" fillId="2" borderId="4" xfId="0" applyNumberFormat="1" applyFont="1" applyFill="1" applyBorder="1" applyAlignment="1">
      <alignment horizontal="center"/>
    </xf>
    <xf numFmtId="0" fontId="5" fillId="2" borderId="0" xfId="0" applyFont="1" applyFill="1" applyAlignment="1">
      <alignment wrapText="1"/>
    </xf>
    <xf numFmtId="164" fontId="0" fillId="0" borderId="1" xfId="1" applyNumberFormat="1" applyFont="1" applyBorder="1"/>
    <xf numFmtId="0" fontId="0" fillId="0" borderId="0" xfId="0" applyAlignment="1">
      <alignment wrapText="1"/>
    </xf>
    <xf numFmtId="0" fontId="21" fillId="2" borderId="0" xfId="0" applyFont="1" applyFill="1" applyAlignment="1"/>
    <xf numFmtId="0" fontId="3" fillId="2" borderId="0" xfId="0" applyFont="1" applyFill="1" applyAlignment="1"/>
    <xf numFmtId="165" fontId="0" fillId="0" borderId="5" xfId="2" applyNumberFormat="1" applyFont="1" applyBorder="1"/>
    <xf numFmtId="165" fontId="0" fillId="0" borderId="2" xfId="2" applyNumberFormat="1" applyFont="1" applyBorder="1"/>
    <xf numFmtId="166" fontId="0" fillId="0" borderId="0" xfId="3" applyNumberFormat="1" applyFont="1"/>
    <xf numFmtId="0" fontId="14" fillId="0" borderId="0" xfId="0" applyFont="1" applyFill="1" applyBorder="1" applyAlignment="1">
      <alignment wrapText="1"/>
    </xf>
    <xf numFmtId="41" fontId="13" fillId="0" borderId="0" xfId="0" applyNumberFormat="1" applyFont="1" applyFill="1" applyBorder="1"/>
    <xf numFmtId="3" fontId="13" fillId="0" borderId="5" xfId="2" applyNumberFormat="1" applyFont="1" applyFill="1" applyBorder="1"/>
    <xf numFmtId="0" fontId="4" fillId="0" borderId="0" xfId="0" quotePrefix="1" applyFont="1" applyFill="1" applyBorder="1" applyAlignment="1">
      <alignment horizontal="left" wrapText="1"/>
    </xf>
    <xf numFmtId="0" fontId="13" fillId="0" borderId="1" xfId="0" applyFont="1" applyFill="1" applyBorder="1" applyAlignment="1">
      <alignment horizontal="center"/>
    </xf>
    <xf numFmtId="0" fontId="13" fillId="0" borderId="0" xfId="0" quotePrefix="1" applyFont="1" applyFill="1" applyBorder="1" applyAlignment="1">
      <alignment horizontal="center"/>
    </xf>
    <xf numFmtId="0" fontId="2" fillId="0" borderId="0" xfId="0" applyFont="1" applyFill="1" applyBorder="1"/>
    <xf numFmtId="165" fontId="13" fillId="0" borderId="0" xfId="2" quotePrefix="1" applyNumberFormat="1" applyFont="1" applyFill="1" applyBorder="1"/>
    <xf numFmtId="164" fontId="13" fillId="0" borderId="0" xfId="1" quotePrefix="1" applyNumberFormat="1" applyFont="1" applyFill="1" applyBorder="1"/>
    <xf numFmtId="165" fontId="13" fillId="0" borderId="2" xfId="2" quotePrefix="1" applyNumberFormat="1" applyFont="1" applyFill="1" applyBorder="1"/>
    <xf numFmtId="165" fontId="2" fillId="0" borderId="0" xfId="2" applyNumberFormat="1" applyFont="1"/>
    <xf numFmtId="164" fontId="2" fillId="0" borderId="0" xfId="1" applyNumberFormat="1" applyFont="1"/>
    <xf numFmtId="0" fontId="2" fillId="0" borderId="0" xfId="0" applyFont="1"/>
    <xf numFmtId="44" fontId="2" fillId="0" borderId="0" xfId="2" applyFont="1"/>
    <xf numFmtId="43" fontId="2" fillId="0" borderId="0" xfId="2" applyNumberFormat="1" applyFont="1"/>
    <xf numFmtId="43" fontId="0" fillId="0" borderId="0" xfId="1" applyFont="1"/>
    <xf numFmtId="164" fontId="0" fillId="0" borderId="0" xfId="0" applyNumberFormat="1"/>
    <xf numFmtId="44" fontId="0" fillId="0" borderId="3" xfId="2" applyFont="1" applyFill="1" applyBorder="1"/>
    <xf numFmtId="167" fontId="0" fillId="0" borderId="3" xfId="2" applyNumberFormat="1" applyFont="1" applyFill="1" applyBorder="1"/>
    <xf numFmtId="0" fontId="2" fillId="0" borderId="1" xfId="0" applyFont="1" applyFill="1" applyBorder="1" applyAlignment="1">
      <alignment horizontal="center"/>
    </xf>
    <xf numFmtId="0" fontId="2" fillId="0" borderId="1" xfId="0" applyFont="1" applyBorder="1" applyAlignment="1">
      <alignment horizontal="center"/>
    </xf>
    <xf numFmtId="0" fontId="10" fillId="0" borderId="0" xfId="0" applyFont="1" applyAlignment="1">
      <alignment horizontal="center"/>
    </xf>
    <xf numFmtId="0" fontId="8" fillId="0" borderId="0" xfId="0" applyFont="1" applyAlignment="1">
      <alignment horizontal="center"/>
    </xf>
    <xf numFmtId="0" fontId="13" fillId="0" borderId="1" xfId="0" applyFont="1" applyFill="1" applyBorder="1" applyAlignment="1">
      <alignment horizontal="center"/>
    </xf>
    <xf numFmtId="0" fontId="11" fillId="0" borderId="0" xfId="0" applyFont="1" applyFill="1" applyBorder="1" applyAlignment="1">
      <alignment horizontal="center"/>
    </xf>
    <xf numFmtId="0" fontId="3" fillId="0" borderId="0" xfId="0" quotePrefix="1" applyFont="1" applyFill="1" applyBorder="1" applyAlignment="1">
      <alignment horizontal="center"/>
    </xf>
    <xf numFmtId="0" fontId="5" fillId="2" borderId="0" xfId="0" applyFont="1" applyFill="1" applyAlignment="1">
      <alignment horizontal="left" vertical="top" wrapText="1"/>
    </xf>
    <xf numFmtId="0" fontId="11" fillId="2" borderId="0" xfId="0" applyFont="1" applyFill="1" applyAlignment="1">
      <alignment horizontal="center"/>
    </xf>
    <xf numFmtId="0" fontId="11" fillId="2" borderId="0" xfId="0" applyFont="1" applyFill="1" applyAlignment="1">
      <alignment horizontal="center" wrapText="1"/>
    </xf>
    <xf numFmtId="0" fontId="12" fillId="2" borderId="0" xfId="0" quotePrefix="1" applyFont="1" applyFill="1" applyAlignment="1">
      <alignment horizontal="center"/>
    </xf>
    <xf numFmtId="0" fontId="12" fillId="2" borderId="0" xfId="0" applyFont="1" applyFill="1" applyAlignment="1">
      <alignment horizontal="center"/>
    </xf>
  </cellXfs>
  <cellStyles count="21">
    <cellStyle name="Comma" xfId="1" builtinId="3"/>
    <cellStyle name="Comma 2" xfId="5"/>
    <cellStyle name="Comma 3" xfId="6"/>
    <cellStyle name="Currency" xfId="2" builtinId="4"/>
    <cellStyle name="Normal" xfId="0" builtinId="0"/>
    <cellStyle name="Normal 15" xfId="7"/>
    <cellStyle name="Normal 2" xfId="4"/>
    <cellStyle name="Normal 2 2" xfId="8"/>
    <cellStyle name="Normal 2 3" xfId="9"/>
    <cellStyle name="Normal 3" xfId="10"/>
    <cellStyle name="Normal 3 2" xfId="11"/>
    <cellStyle name="Normal 3 3" xfId="12"/>
    <cellStyle name="Normal 4" xfId="13"/>
    <cellStyle name="Normal 4 2" xfId="14"/>
    <cellStyle name="Normal 4 3" xfId="15"/>
    <cellStyle name="Normal 5" xfId="16"/>
    <cellStyle name="Normal 5 2" xfId="17"/>
    <cellStyle name="Normal 5 3" xfId="18"/>
    <cellStyle name="Normal 6" xfId="19"/>
    <cellStyle name="Normal 7" xfId="20"/>
    <cellStyle name="Percent" xfId="3" builtinId="5"/>
  </cellStyles>
  <dxfs count="0"/>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3371850</xdr:colOff>
      <xdr:row>2</xdr:row>
      <xdr:rowOff>76199</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371850" cy="40004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orate/Accounting/Financial%20Reporting/10Q/2011/Q1/Investor%20Supplement/Tables%20from%20Investor%20Supplement%20KHALIX%20-%20Q1%202011.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
      <sheetName val="Income Statement"/>
      <sheetName val="Segment Tables"/>
      <sheetName val="Quarterly EPS"/>
      <sheetName val="Free Cash Flow"/>
      <sheetName val="Bal Sheet &amp; Cash Flow"/>
      <sheetName val="FCF - Org Grth - Capitalization"/>
    </sheetNames>
    <sheetDataSet>
      <sheetData sheetId="0">
        <row r="16">
          <cell r="B16">
            <v>2011</v>
          </cell>
          <cell r="C16">
            <v>2010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2">
    <pageSetUpPr fitToPage="1"/>
  </sheetPr>
  <dimension ref="A6:L107"/>
  <sheetViews>
    <sheetView showGridLines="0" tabSelected="1" workbookViewId="0">
      <selection activeCell="I10" sqref="I10"/>
    </sheetView>
  </sheetViews>
  <sheetFormatPr defaultRowHeight="12.75"/>
  <cols>
    <col min="1" max="1" width="43.5703125" customWidth="1"/>
    <col min="2" max="2" width="14.7109375" customWidth="1"/>
    <col min="3" max="3" width="2.7109375" customWidth="1"/>
    <col min="4" max="4" width="14.7109375" customWidth="1"/>
    <col min="5" max="5" width="2.7109375" customWidth="1"/>
    <col min="6" max="6" width="14.7109375" customWidth="1"/>
    <col min="7" max="7" width="2.7109375" customWidth="1"/>
    <col min="8" max="8" width="14.7109375" customWidth="1"/>
  </cols>
  <sheetData>
    <row r="6" spans="1:12" ht="20.25">
      <c r="A6" s="124" t="s">
        <v>88</v>
      </c>
      <c r="B6" s="124"/>
      <c r="C6" s="124"/>
      <c r="D6" s="124"/>
      <c r="E6" s="124"/>
      <c r="F6" s="124"/>
      <c r="G6" s="124"/>
      <c r="H6" s="124"/>
    </row>
    <row r="7" spans="1:12" ht="15">
      <c r="A7" s="16"/>
      <c r="B7" s="16"/>
      <c r="C7" s="16"/>
      <c r="D7" s="16"/>
    </row>
    <row r="8" spans="1:12" ht="15.75">
      <c r="A8" s="125" t="s">
        <v>0</v>
      </c>
      <c r="B8" s="125"/>
      <c r="C8" s="125"/>
      <c r="D8" s="125"/>
      <c r="E8" s="125"/>
      <c r="F8" s="125"/>
      <c r="G8" s="125"/>
      <c r="H8" s="125"/>
    </row>
    <row r="9" spans="1:12" ht="15.75">
      <c r="A9" s="125" t="s">
        <v>1</v>
      </c>
      <c r="B9" s="125"/>
      <c r="C9" s="125"/>
      <c r="D9" s="125"/>
      <c r="E9" s="125"/>
      <c r="F9" s="125"/>
      <c r="G9" s="125"/>
      <c r="H9" s="125"/>
    </row>
    <row r="10" spans="1:12" ht="15.75">
      <c r="A10" s="125" t="s">
        <v>2</v>
      </c>
      <c r="B10" s="125"/>
      <c r="C10" s="125"/>
      <c r="D10" s="125"/>
      <c r="E10" s="125"/>
      <c r="F10" s="125"/>
      <c r="G10" s="125"/>
      <c r="H10" s="125"/>
    </row>
    <row r="11" spans="1:12" ht="15.75">
      <c r="A11" s="25"/>
      <c r="B11" s="25"/>
      <c r="C11" s="25"/>
      <c r="D11" s="25"/>
    </row>
    <row r="12" spans="1:12" ht="15.75">
      <c r="A12" s="25"/>
      <c r="B12" s="25"/>
      <c r="C12" s="25"/>
      <c r="D12" s="25"/>
    </row>
    <row r="14" spans="1:12">
      <c r="B14" s="123" t="s">
        <v>87</v>
      </c>
      <c r="C14" s="123"/>
      <c r="D14" s="123"/>
      <c r="F14" s="123" t="s">
        <v>86</v>
      </c>
      <c r="G14" s="123"/>
      <c r="H14" s="123"/>
    </row>
    <row r="15" spans="1:12">
      <c r="B15" s="15">
        <f>[0]!CY</f>
        <v>2011</v>
      </c>
      <c r="C15" s="14"/>
      <c r="D15" s="15">
        <f>[0]!PY</f>
        <v>2010</v>
      </c>
      <c r="F15" s="15">
        <f>[0]!CY</f>
        <v>2011</v>
      </c>
      <c r="G15" s="14"/>
      <c r="H15" s="15">
        <f>[0]!PY</f>
        <v>2010</v>
      </c>
    </row>
    <row r="16" spans="1:12">
      <c r="A16" s="8" t="s">
        <v>3</v>
      </c>
      <c r="B16" s="18">
        <v>2156871</v>
      </c>
      <c r="D16" s="18">
        <v>1786696</v>
      </c>
      <c r="E16" s="4"/>
      <c r="F16" s="18">
        <v>4115892</v>
      </c>
      <c r="G16" s="4"/>
      <c r="H16" s="18">
        <v>3369966</v>
      </c>
      <c r="I16" s="4"/>
      <c r="J16" s="4"/>
      <c r="K16" s="4"/>
      <c r="L16" s="4"/>
    </row>
    <row r="17" spans="1:12">
      <c r="A17" s="3" t="s">
        <v>4</v>
      </c>
      <c r="B17" s="26">
        <v>1341014</v>
      </c>
      <c r="C17" s="24"/>
      <c r="D17" s="26">
        <v>1097998</v>
      </c>
      <c r="E17" s="4"/>
      <c r="F17" s="26">
        <v>2551210</v>
      </c>
      <c r="G17" s="24"/>
      <c r="H17" s="26">
        <v>2069111</v>
      </c>
      <c r="I17" s="4"/>
      <c r="J17" s="4"/>
      <c r="K17" s="4"/>
      <c r="L17" s="4"/>
    </row>
    <row r="18" spans="1:12">
      <c r="A18" s="7" t="s">
        <v>5</v>
      </c>
      <c r="B18" s="24">
        <f>B16-B17</f>
        <v>815857</v>
      </c>
      <c r="C18" s="24"/>
      <c r="D18" s="24">
        <f>D16-D17</f>
        <v>688698</v>
      </c>
      <c r="E18" s="4"/>
      <c r="F18" s="24">
        <f>F16-F17</f>
        <v>1564682</v>
      </c>
      <c r="G18" s="24"/>
      <c r="H18" s="24">
        <f>H16-H17</f>
        <v>1300855</v>
      </c>
      <c r="I18" s="4"/>
      <c r="J18" s="4"/>
      <c r="K18" s="4"/>
      <c r="L18" s="4"/>
    </row>
    <row r="19" spans="1:12">
      <c r="A19" s="3" t="s">
        <v>6</v>
      </c>
      <c r="B19" s="26">
        <v>474130</v>
      </c>
      <c r="D19" s="26">
        <v>423809</v>
      </c>
      <c r="E19" s="4"/>
      <c r="F19" s="26">
        <v>952649</v>
      </c>
      <c r="G19" s="24"/>
      <c r="H19" s="26">
        <v>832978</v>
      </c>
      <c r="I19" s="4"/>
      <c r="J19" s="4"/>
      <c r="K19" s="4"/>
      <c r="L19" s="4"/>
    </row>
    <row r="20" spans="1:12">
      <c r="A20" s="7" t="s">
        <v>7</v>
      </c>
      <c r="B20" s="27">
        <f>B18-B19</f>
        <v>341727</v>
      </c>
      <c r="C20" s="4"/>
      <c r="D20" s="27">
        <f>D18-D19</f>
        <v>264889</v>
      </c>
      <c r="E20" s="4"/>
      <c r="F20" s="27">
        <f>F18-F19</f>
        <v>612033</v>
      </c>
      <c r="G20" s="4"/>
      <c r="H20" s="27">
        <f>H18-H19</f>
        <v>467877</v>
      </c>
      <c r="I20" s="4"/>
      <c r="J20" s="4"/>
      <c r="K20" s="4"/>
      <c r="L20" s="4"/>
    </row>
    <row r="21" spans="1:12">
      <c r="A21" s="3" t="s">
        <v>8</v>
      </c>
      <c r="B21" s="24">
        <v>28134</v>
      </c>
      <c r="C21" s="24"/>
      <c r="D21" s="24">
        <v>26942</v>
      </c>
      <c r="E21" s="4"/>
      <c r="F21" s="24">
        <v>56420</v>
      </c>
      <c r="G21" s="4"/>
      <c r="H21" s="24">
        <v>54111</v>
      </c>
      <c r="I21" s="4"/>
      <c r="J21" s="4"/>
      <c r="K21" s="4"/>
      <c r="L21" s="4"/>
    </row>
    <row r="22" spans="1:12">
      <c r="A22" s="6" t="s">
        <v>9</v>
      </c>
      <c r="B22" s="28">
        <f>-(B23-B20+B21)</f>
        <v>1374</v>
      </c>
      <c r="C22" s="4"/>
      <c r="D22" s="28">
        <f>-(D23-D20+D21)</f>
        <v>-4708</v>
      </c>
      <c r="E22" s="4"/>
      <c r="F22" s="28">
        <f>-(F23-F20+F21)</f>
        <v>2594</v>
      </c>
      <c r="G22" s="4"/>
      <c r="H22" s="28">
        <f>-(H23-H20+H21)</f>
        <v>-5949</v>
      </c>
      <c r="I22" s="4"/>
      <c r="J22" s="4"/>
      <c r="K22" s="4"/>
      <c r="L22" s="4"/>
    </row>
    <row r="23" spans="1:12" ht="25.5">
      <c r="A23" s="106" t="s">
        <v>29</v>
      </c>
      <c r="B23" s="24">
        <v>312219</v>
      </c>
      <c r="C23" s="24"/>
      <c r="D23" s="24">
        <v>242655</v>
      </c>
      <c r="E23" s="4"/>
      <c r="F23" s="24">
        <v>553019</v>
      </c>
      <c r="G23" s="4"/>
      <c r="H23" s="24">
        <v>419715</v>
      </c>
      <c r="I23" s="4"/>
      <c r="J23" s="4"/>
      <c r="K23" s="4"/>
      <c r="L23" s="4"/>
    </row>
    <row r="24" spans="1:12">
      <c r="A24" s="6" t="s">
        <v>10</v>
      </c>
      <c r="B24" s="26">
        <v>63125</v>
      </c>
      <c r="C24" s="24"/>
      <c r="D24" s="26">
        <v>70762</v>
      </c>
      <c r="E24" s="4"/>
      <c r="F24" s="26">
        <v>120619</v>
      </c>
      <c r="G24" s="24"/>
      <c r="H24" s="26">
        <v>126337</v>
      </c>
      <c r="I24" s="4"/>
      <c r="J24" s="4"/>
      <c r="K24" s="4"/>
      <c r="L24" s="4"/>
    </row>
    <row r="25" spans="1:12">
      <c r="A25" s="7" t="s">
        <v>11</v>
      </c>
      <c r="B25" s="24">
        <f>B23-B24</f>
        <v>249094</v>
      </c>
      <c r="C25" s="24"/>
      <c r="D25" s="24">
        <f>D23-D24</f>
        <v>171893</v>
      </c>
      <c r="E25" s="4"/>
      <c r="F25" s="24">
        <f>F23-F24</f>
        <v>432400</v>
      </c>
      <c r="G25" s="24"/>
      <c r="H25" s="24">
        <f>H23-H24</f>
        <v>293378</v>
      </c>
      <c r="I25" s="4"/>
      <c r="J25" s="4"/>
      <c r="K25" s="4"/>
      <c r="L25" s="4"/>
    </row>
    <row r="26" spans="1:12">
      <c r="A26" s="6" t="s">
        <v>12</v>
      </c>
      <c r="B26" s="26">
        <v>675</v>
      </c>
      <c r="C26" s="24"/>
      <c r="D26" s="26">
        <v>-2023</v>
      </c>
      <c r="E26" s="4"/>
      <c r="F26" s="26">
        <v>12274</v>
      </c>
      <c r="G26" s="24"/>
      <c r="H26" s="26">
        <v>-15381</v>
      </c>
      <c r="I26" s="4"/>
      <c r="J26" s="4"/>
      <c r="K26" s="4"/>
      <c r="L26" s="4"/>
    </row>
    <row r="27" spans="1:12" ht="13.5" thickBot="1">
      <c r="A27" s="10" t="s">
        <v>13</v>
      </c>
      <c r="B27" s="19">
        <f>B25+B26</f>
        <v>249769</v>
      </c>
      <c r="C27" s="4"/>
      <c r="D27" s="19">
        <f>D25+D26</f>
        <v>169870</v>
      </c>
      <c r="E27" s="4"/>
      <c r="F27" s="19">
        <f>F25+F26</f>
        <v>444674</v>
      </c>
      <c r="G27" s="4"/>
      <c r="H27" s="19">
        <f>H25+H26</f>
        <v>277997</v>
      </c>
      <c r="I27" s="4"/>
      <c r="J27" s="4"/>
      <c r="K27" s="4"/>
      <c r="L27" s="4"/>
    </row>
    <row r="28" spans="1:12" ht="13.5" thickTop="1">
      <c r="A28" s="9"/>
      <c r="B28" s="4"/>
      <c r="C28" s="4"/>
      <c r="D28" s="4"/>
      <c r="E28" s="4"/>
      <c r="F28" s="4"/>
      <c r="G28" s="4"/>
      <c r="H28" s="4"/>
      <c r="I28" s="4"/>
      <c r="J28" s="4"/>
      <c r="K28" s="4"/>
      <c r="L28" s="4"/>
    </row>
    <row r="29" spans="1:12">
      <c r="A29" s="4"/>
      <c r="B29" s="4"/>
      <c r="C29" s="4"/>
      <c r="D29" s="4"/>
      <c r="E29" s="4"/>
      <c r="F29" s="4"/>
      <c r="G29" s="4"/>
      <c r="H29" s="4"/>
      <c r="I29" s="4"/>
      <c r="J29" s="4"/>
      <c r="K29" s="4"/>
      <c r="L29" s="4"/>
    </row>
    <row r="30" spans="1:12">
      <c r="A30" s="8" t="s">
        <v>14</v>
      </c>
      <c r="B30" s="4"/>
      <c r="C30" s="4"/>
      <c r="D30" s="4"/>
      <c r="E30" s="4"/>
      <c r="F30" s="4"/>
      <c r="G30" s="4"/>
      <c r="H30" s="4"/>
      <c r="I30" s="4"/>
      <c r="J30" s="4"/>
      <c r="K30" s="4"/>
      <c r="L30" s="4"/>
    </row>
    <row r="31" spans="1:12">
      <c r="A31" s="11" t="s">
        <v>11</v>
      </c>
      <c r="B31" s="17">
        <f>ROUND(B25/$B$35,2)</f>
        <v>1.34</v>
      </c>
      <c r="C31" s="4"/>
      <c r="D31" s="17">
        <f>ROUND(D25/$D$35,2)</f>
        <v>0.92</v>
      </c>
      <c r="E31" s="4"/>
      <c r="F31" s="17">
        <f>ROUND(F25/$F$35,2)</f>
        <v>2.3199999999999998</v>
      </c>
      <c r="G31" s="4"/>
      <c r="H31" s="17">
        <f>ROUND(H25/$H$35,2)</f>
        <v>1.57</v>
      </c>
      <c r="I31" s="4"/>
      <c r="J31" s="4"/>
      <c r="K31" s="4"/>
      <c r="L31" s="4"/>
    </row>
    <row r="32" spans="1:12">
      <c r="A32" s="6" t="s">
        <v>15</v>
      </c>
      <c r="B32" s="23">
        <f t="shared" ref="B32:B33" si="0">ROUND(B26/$B$35,2)</f>
        <v>0</v>
      </c>
      <c r="C32" s="4"/>
      <c r="D32" s="23">
        <f t="shared" ref="D32:D33" si="1">ROUND(D26/$D$35,2)</f>
        <v>-0.01</v>
      </c>
      <c r="E32" s="4"/>
      <c r="F32" s="23">
        <f>ROUND(F26/$F$35,2)</f>
        <v>7.0000000000000007E-2</v>
      </c>
      <c r="G32" s="4"/>
      <c r="H32" s="23">
        <f t="shared" ref="H32:H33" si="2">ROUND(H26/$H$35,2)</f>
        <v>-0.08</v>
      </c>
      <c r="I32" s="4"/>
      <c r="J32" s="4"/>
      <c r="K32" s="4"/>
      <c r="L32" s="4"/>
    </row>
    <row r="33" spans="1:12">
      <c r="A33" s="12" t="s">
        <v>13</v>
      </c>
      <c r="B33" s="23">
        <f t="shared" si="0"/>
        <v>1.34</v>
      </c>
      <c r="C33" s="4"/>
      <c r="D33" s="23">
        <f t="shared" si="1"/>
        <v>0.91</v>
      </c>
      <c r="E33" s="4"/>
      <c r="F33" s="23">
        <f>ROUND(F27/$F$35,2)</f>
        <v>2.38</v>
      </c>
      <c r="G33" s="4"/>
      <c r="H33" s="23">
        <f t="shared" si="2"/>
        <v>1.49</v>
      </c>
      <c r="I33" s="4"/>
      <c r="J33" s="4"/>
      <c r="K33" s="4"/>
      <c r="L33" s="4"/>
    </row>
    <row r="34" spans="1:12">
      <c r="A34" s="3"/>
      <c r="B34" s="4"/>
      <c r="C34" s="4"/>
      <c r="D34" s="4"/>
      <c r="E34" s="4"/>
      <c r="F34" s="4"/>
      <c r="G34" s="4"/>
      <c r="H34" s="4"/>
      <c r="I34" s="4"/>
      <c r="J34" s="4"/>
      <c r="K34" s="4"/>
      <c r="L34" s="4"/>
    </row>
    <row r="35" spans="1:12" ht="13.5" thickBot="1">
      <c r="A35" s="3" t="s">
        <v>16</v>
      </c>
      <c r="B35" s="20">
        <v>186443</v>
      </c>
      <c r="C35" s="4"/>
      <c r="D35" s="20">
        <v>186823</v>
      </c>
      <c r="E35" s="4"/>
      <c r="F35" s="20">
        <v>186522</v>
      </c>
      <c r="G35" s="4"/>
      <c r="H35" s="20">
        <v>186998</v>
      </c>
      <c r="I35" s="4"/>
      <c r="J35" s="4"/>
      <c r="K35" s="4"/>
      <c r="L35" s="4"/>
    </row>
    <row r="36" spans="1:12" ht="13.5" thickTop="1">
      <c r="A36" s="4"/>
      <c r="B36" s="4"/>
      <c r="C36" s="4"/>
      <c r="D36" s="4"/>
      <c r="E36" s="4"/>
      <c r="F36" s="4"/>
      <c r="G36" s="4"/>
      <c r="H36" s="4"/>
      <c r="I36" s="4"/>
      <c r="J36" s="4"/>
      <c r="K36" s="4"/>
      <c r="L36" s="4"/>
    </row>
    <row r="37" spans="1:12">
      <c r="A37" s="4"/>
      <c r="B37" s="4"/>
      <c r="C37" s="4"/>
      <c r="D37" s="4"/>
      <c r="E37" s="4"/>
      <c r="F37" s="4"/>
      <c r="G37" s="4"/>
      <c r="H37" s="4"/>
      <c r="I37" s="4"/>
      <c r="J37" s="4"/>
      <c r="K37" s="4"/>
      <c r="L37" s="4"/>
    </row>
    <row r="38" spans="1:12">
      <c r="A38" s="8" t="s">
        <v>17</v>
      </c>
      <c r="B38" s="4"/>
      <c r="C38" s="4"/>
      <c r="D38" s="4"/>
      <c r="E38" s="4"/>
      <c r="F38" s="4"/>
      <c r="G38" s="4"/>
      <c r="H38" s="4"/>
      <c r="I38" s="4"/>
      <c r="J38" s="4"/>
      <c r="K38" s="4"/>
      <c r="L38" s="4"/>
    </row>
    <row r="39" spans="1:12">
      <c r="A39" s="11" t="s">
        <v>11</v>
      </c>
      <c r="B39" s="17">
        <f>ROUND(B25/$B$43,2)</f>
        <v>1.31</v>
      </c>
      <c r="C39" s="4"/>
      <c r="D39" s="17">
        <f>ROUND(D25/$D$43,2)</f>
        <v>0.91</v>
      </c>
      <c r="E39" s="4"/>
      <c r="F39" s="17">
        <f>ROUND(F25/$F$43,2)</f>
        <v>2.2799999999999998</v>
      </c>
      <c r="G39" s="4"/>
      <c r="H39" s="17">
        <f>ROUND(H25/$H$43,2)</f>
        <v>1.55</v>
      </c>
      <c r="I39" s="4"/>
      <c r="J39" s="4"/>
      <c r="K39" s="4"/>
      <c r="L39" s="4"/>
    </row>
    <row r="40" spans="1:12">
      <c r="A40" s="6" t="s">
        <v>15</v>
      </c>
      <c r="B40" s="23">
        <f t="shared" ref="B40:B41" si="3">ROUND(B26/$B$43,2)</f>
        <v>0</v>
      </c>
      <c r="C40" s="4"/>
      <c r="D40" s="23">
        <f>ROUND(D26/$D$43,2)</f>
        <v>-0.01</v>
      </c>
      <c r="E40" s="4"/>
      <c r="F40" s="23">
        <f>ROUND(F26/$F$43,2)</f>
        <v>0.06</v>
      </c>
      <c r="G40" s="4"/>
      <c r="H40" s="23">
        <f t="shared" ref="H40:H41" si="4">ROUND(H26/$H$43,2)</f>
        <v>-0.08</v>
      </c>
      <c r="I40" s="4"/>
      <c r="J40" s="4"/>
      <c r="K40" s="4"/>
      <c r="L40" s="4"/>
    </row>
    <row r="41" spans="1:12">
      <c r="A41" s="12" t="s">
        <v>18</v>
      </c>
      <c r="B41" s="23">
        <f t="shared" si="3"/>
        <v>1.32</v>
      </c>
      <c r="C41" s="4"/>
      <c r="D41" s="23">
        <f>ROUND(D27/$D$43,2)</f>
        <v>0.9</v>
      </c>
      <c r="E41" s="4"/>
      <c r="F41" s="23">
        <f>ROUND(F27/$F$43,2)</f>
        <v>2.34</v>
      </c>
      <c r="G41" s="4"/>
      <c r="H41" s="23">
        <f t="shared" si="4"/>
        <v>1.47</v>
      </c>
      <c r="I41" s="4"/>
      <c r="J41" s="4"/>
      <c r="K41" s="4"/>
      <c r="L41" s="4"/>
    </row>
    <row r="42" spans="1:12">
      <c r="A42" s="4"/>
      <c r="B42" s="4"/>
      <c r="C42" s="4"/>
      <c r="D42" s="4"/>
      <c r="E42" s="4"/>
      <c r="F42" s="4"/>
      <c r="G42" s="4"/>
      <c r="H42" s="4"/>
      <c r="I42" s="4"/>
      <c r="J42" s="4"/>
      <c r="K42" s="4"/>
      <c r="L42" s="4"/>
    </row>
    <row r="43" spans="1:12" ht="13.5" thickBot="1">
      <c r="A43" s="3" t="s">
        <v>16</v>
      </c>
      <c r="B43" s="20">
        <v>189705</v>
      </c>
      <c r="C43" s="4"/>
      <c r="D43" s="20">
        <v>188720</v>
      </c>
      <c r="E43" s="4"/>
      <c r="F43" s="20">
        <v>189905</v>
      </c>
      <c r="G43" s="4"/>
      <c r="H43" s="20">
        <v>188948</v>
      </c>
      <c r="I43" s="4"/>
      <c r="J43" s="4"/>
      <c r="K43" s="4"/>
      <c r="L43" s="4"/>
    </row>
    <row r="44" spans="1:12" ht="13.5" thickTop="1">
      <c r="A44" s="6"/>
      <c r="B44" s="4"/>
      <c r="C44" s="4"/>
      <c r="D44" s="4"/>
      <c r="E44" s="4"/>
      <c r="F44" s="4"/>
      <c r="G44" s="4"/>
      <c r="H44" s="4"/>
      <c r="I44" s="4"/>
      <c r="J44" s="4"/>
      <c r="K44" s="4"/>
      <c r="L44" s="4"/>
    </row>
    <row r="45" spans="1:12">
      <c r="A45" s="4"/>
      <c r="B45" s="4"/>
      <c r="C45" s="4"/>
      <c r="D45" s="4"/>
      <c r="E45" s="4"/>
      <c r="F45" s="4"/>
      <c r="G45" s="4"/>
      <c r="H45" s="4"/>
      <c r="I45" s="4"/>
      <c r="J45" s="4"/>
      <c r="K45" s="4"/>
      <c r="L45" s="4"/>
    </row>
    <row r="46" spans="1:12" ht="13.5" thickBot="1">
      <c r="A46" s="6" t="s">
        <v>19</v>
      </c>
      <c r="B46" s="121">
        <v>0.27500000000000002</v>
      </c>
      <c r="C46" s="4"/>
      <c r="D46" s="120">
        <v>0.26</v>
      </c>
      <c r="E46" s="4"/>
      <c r="F46" s="120">
        <v>0.55000000000000004</v>
      </c>
      <c r="G46" s="4"/>
      <c r="H46" s="120">
        <v>0.52</v>
      </c>
      <c r="I46" s="4"/>
      <c r="J46" s="4"/>
      <c r="K46" s="4"/>
      <c r="L46" s="4"/>
    </row>
    <row r="47" spans="1:12" ht="13.5" thickTop="1">
      <c r="A47" s="13"/>
      <c r="B47" s="4"/>
      <c r="C47" s="4"/>
      <c r="D47" s="4"/>
      <c r="E47" s="4"/>
      <c r="F47" s="4"/>
      <c r="G47" s="4"/>
      <c r="H47" s="4"/>
      <c r="I47" s="4"/>
      <c r="J47" s="4"/>
      <c r="K47" s="4"/>
      <c r="L47" s="4"/>
    </row>
    <row r="48" spans="1:12">
      <c r="A48" s="3" t="s">
        <v>20</v>
      </c>
      <c r="B48" s="4"/>
      <c r="C48" s="4"/>
      <c r="D48" s="4"/>
      <c r="E48" s="4"/>
      <c r="F48" s="4"/>
      <c r="G48" s="4"/>
      <c r="H48" s="4"/>
      <c r="I48" s="4"/>
      <c r="J48" s="4"/>
      <c r="K48" s="4"/>
      <c r="L48" s="4"/>
    </row>
    <row r="49" spans="1:12">
      <c r="A49" s="2"/>
      <c r="B49" s="1"/>
      <c r="C49" s="1"/>
      <c r="D49" s="1"/>
      <c r="E49" s="4"/>
      <c r="F49" s="1"/>
      <c r="G49" s="1"/>
      <c r="H49" s="1"/>
      <c r="I49" s="4"/>
      <c r="J49" s="4"/>
      <c r="K49" s="4"/>
      <c r="L49" s="4"/>
    </row>
    <row r="50" spans="1:12">
      <c r="A50" s="3"/>
      <c r="B50" s="122" t="str">
        <f>+B14</f>
        <v>Three Months Ended June 30,</v>
      </c>
      <c r="C50" s="122"/>
      <c r="D50" s="122"/>
      <c r="E50" s="4"/>
      <c r="F50" s="122" t="str">
        <f>+F14</f>
        <v>Six Months Ended June 30,</v>
      </c>
      <c r="G50" s="122"/>
      <c r="H50" s="122"/>
      <c r="I50" s="4"/>
      <c r="J50" s="4"/>
      <c r="K50" s="4"/>
      <c r="L50" s="4"/>
    </row>
    <row r="51" spans="1:12">
      <c r="A51" s="3"/>
      <c r="B51" s="21">
        <v>2011</v>
      </c>
      <c r="C51" s="4"/>
      <c r="D51" s="21">
        <v>2010</v>
      </c>
      <c r="E51" s="4"/>
      <c r="F51" s="21">
        <v>2011</v>
      </c>
      <c r="G51" s="4"/>
      <c r="H51" s="21">
        <v>2010</v>
      </c>
      <c r="I51" s="4"/>
      <c r="J51" s="4"/>
      <c r="K51" s="4"/>
      <c r="L51" s="4"/>
    </row>
    <row r="52" spans="1:12">
      <c r="A52" s="3" t="s">
        <v>21</v>
      </c>
      <c r="B52" s="27">
        <f>B35</f>
        <v>186443</v>
      </c>
      <c r="C52" s="4"/>
      <c r="D52" s="27">
        <f>D35</f>
        <v>186823</v>
      </c>
      <c r="E52" s="4"/>
      <c r="F52" s="27">
        <f>F35</f>
        <v>186522</v>
      </c>
      <c r="G52" s="4"/>
      <c r="H52" s="27">
        <f>H35</f>
        <v>186998</v>
      </c>
      <c r="I52" s="4"/>
      <c r="J52" s="4"/>
      <c r="K52" s="4"/>
      <c r="L52" s="4"/>
    </row>
    <row r="53" spans="1:12" ht="25.5">
      <c r="A53" s="22" t="s">
        <v>22</v>
      </c>
      <c r="B53" s="28">
        <f>B56-B52</f>
        <v>3262</v>
      </c>
      <c r="C53" s="4"/>
      <c r="D53" s="28">
        <f>D56-D52</f>
        <v>1897</v>
      </c>
      <c r="E53" s="4"/>
      <c r="F53" s="28">
        <f>F56-F52</f>
        <v>3383</v>
      </c>
      <c r="G53" s="4"/>
      <c r="H53" s="28">
        <f>H56-H52</f>
        <v>1950</v>
      </c>
      <c r="I53" s="4"/>
      <c r="J53" s="4"/>
      <c r="K53" s="4"/>
      <c r="L53" s="4"/>
    </row>
    <row r="54" spans="1:12">
      <c r="A54" s="5"/>
      <c r="B54" s="4"/>
      <c r="C54" s="4"/>
      <c r="D54" s="4"/>
      <c r="E54" s="4"/>
      <c r="F54" s="4"/>
      <c r="G54" s="4"/>
      <c r="H54" s="4"/>
      <c r="I54" s="4"/>
      <c r="J54" s="4"/>
      <c r="K54" s="4"/>
      <c r="L54" s="4"/>
    </row>
    <row r="55" spans="1:12">
      <c r="A55" s="3"/>
      <c r="B55" s="4"/>
      <c r="C55" s="4"/>
      <c r="D55" s="4"/>
      <c r="E55" s="4"/>
      <c r="F55" s="4"/>
      <c r="G55" s="4"/>
      <c r="H55" s="4"/>
      <c r="I55" s="4"/>
      <c r="J55" s="4"/>
      <c r="K55" s="4"/>
      <c r="L55" s="4"/>
    </row>
    <row r="56" spans="1:12" ht="13.5" thickBot="1">
      <c r="A56" s="3" t="s">
        <v>23</v>
      </c>
      <c r="B56" s="20">
        <f>B43</f>
        <v>189705</v>
      </c>
      <c r="C56" s="4"/>
      <c r="D56" s="20">
        <f>D43</f>
        <v>188720</v>
      </c>
      <c r="E56" s="4"/>
      <c r="F56" s="20">
        <f>F43</f>
        <v>189905</v>
      </c>
      <c r="G56" s="4"/>
      <c r="H56" s="20">
        <f>H43</f>
        <v>188948</v>
      </c>
      <c r="I56" s="4"/>
      <c r="J56" s="4"/>
      <c r="K56" s="4"/>
      <c r="L56" s="4"/>
    </row>
    <row r="57" spans="1:12" ht="13.5" thickTop="1">
      <c r="A57" s="3"/>
      <c r="B57" s="4"/>
      <c r="C57" s="4"/>
      <c r="D57" s="4"/>
      <c r="E57" s="4"/>
      <c r="F57" s="4"/>
      <c r="G57" s="4"/>
      <c r="H57" s="4"/>
      <c r="I57" s="4"/>
      <c r="J57" s="4"/>
      <c r="K57" s="4"/>
      <c r="L57" s="4"/>
    </row>
    <row r="58" spans="1:12" ht="25.5">
      <c r="A58" s="22" t="s">
        <v>24</v>
      </c>
      <c r="B58" s="24">
        <v>1513</v>
      </c>
      <c r="C58" s="4"/>
      <c r="D58" s="24">
        <v>3790</v>
      </c>
      <c r="E58" s="4"/>
      <c r="F58" s="24">
        <v>1184</v>
      </c>
      <c r="G58" s="4"/>
      <c r="H58" s="24">
        <v>1501</v>
      </c>
      <c r="I58" s="4"/>
      <c r="J58" s="4"/>
      <c r="K58" s="4"/>
      <c r="L58" s="4"/>
    </row>
    <row r="59" spans="1:12">
      <c r="A59" s="4"/>
      <c r="B59" s="4"/>
      <c r="C59" s="4"/>
      <c r="D59" s="4"/>
      <c r="E59" s="4"/>
      <c r="F59" s="4"/>
      <c r="G59" s="4"/>
      <c r="H59" s="4"/>
      <c r="I59" s="4"/>
      <c r="J59" s="4"/>
      <c r="K59" s="4"/>
      <c r="L59" s="4"/>
    </row>
    <row r="60" spans="1:12">
      <c r="A60" s="4"/>
      <c r="B60" s="4"/>
      <c r="C60" s="4"/>
      <c r="D60" s="4"/>
      <c r="E60" s="4"/>
      <c r="F60" s="4"/>
      <c r="G60" s="4"/>
      <c r="H60" s="4"/>
      <c r="I60" s="4"/>
      <c r="J60" s="4"/>
      <c r="K60" s="4"/>
      <c r="L60" s="4"/>
    </row>
    <row r="61" spans="1:12">
      <c r="A61" s="4"/>
      <c r="B61" s="4"/>
      <c r="C61" s="4"/>
      <c r="D61" s="4"/>
      <c r="E61" s="4"/>
      <c r="F61" s="4"/>
      <c r="G61" s="4"/>
      <c r="H61" s="4"/>
      <c r="I61" s="4"/>
      <c r="J61" s="4"/>
      <c r="K61" s="4"/>
      <c r="L61" s="4"/>
    </row>
    <row r="62" spans="1:12">
      <c r="A62" s="4"/>
      <c r="B62" s="4"/>
      <c r="C62" s="4"/>
      <c r="D62" s="4"/>
      <c r="E62" s="4"/>
      <c r="F62" s="4"/>
      <c r="G62" s="4"/>
      <c r="H62" s="4"/>
      <c r="I62" s="4"/>
      <c r="J62" s="4"/>
      <c r="K62" s="4"/>
      <c r="L62" s="4"/>
    </row>
    <row r="63" spans="1:12">
      <c r="A63" s="4"/>
      <c r="B63" s="4"/>
      <c r="C63" s="4"/>
      <c r="D63" s="4"/>
      <c r="E63" s="4"/>
      <c r="F63" s="4"/>
      <c r="G63" s="4"/>
      <c r="H63" s="4"/>
      <c r="I63" s="4"/>
      <c r="J63" s="4"/>
      <c r="K63" s="4"/>
      <c r="L63" s="4"/>
    </row>
    <row r="64" spans="1:12">
      <c r="A64" s="4"/>
      <c r="B64" s="4"/>
      <c r="C64" s="4"/>
      <c r="D64" s="4"/>
      <c r="E64" s="4"/>
      <c r="F64" s="4"/>
      <c r="G64" s="4"/>
      <c r="H64" s="4"/>
      <c r="I64" s="4"/>
      <c r="J64" s="4"/>
      <c r="K64" s="4"/>
      <c r="L64" s="4"/>
    </row>
    <row r="65" spans="1:12">
      <c r="A65" s="4"/>
      <c r="B65" s="4"/>
      <c r="C65" s="4"/>
      <c r="D65" s="4"/>
      <c r="E65" s="4"/>
      <c r="F65" s="4"/>
      <c r="G65" s="4"/>
      <c r="H65" s="4"/>
      <c r="I65" s="4"/>
      <c r="J65" s="4"/>
      <c r="K65" s="4"/>
      <c r="L65" s="4"/>
    </row>
    <row r="66" spans="1:12">
      <c r="A66" s="4"/>
      <c r="B66" s="4"/>
      <c r="C66" s="4"/>
      <c r="D66" s="4"/>
      <c r="E66" s="4"/>
      <c r="F66" s="4"/>
      <c r="G66" s="4"/>
      <c r="H66" s="4"/>
      <c r="I66" s="4"/>
      <c r="J66" s="4"/>
      <c r="K66" s="4"/>
      <c r="L66" s="4"/>
    </row>
    <row r="67" spans="1:12">
      <c r="A67" s="4"/>
      <c r="B67" s="4"/>
      <c r="C67" s="4"/>
      <c r="D67" s="4"/>
      <c r="E67" s="4"/>
      <c r="F67" s="4"/>
      <c r="G67" s="4"/>
      <c r="H67" s="4"/>
      <c r="I67" s="4"/>
      <c r="J67" s="4"/>
      <c r="K67" s="4"/>
      <c r="L67" s="4"/>
    </row>
    <row r="68" spans="1:12">
      <c r="A68" s="4"/>
      <c r="B68" s="4"/>
      <c r="C68" s="4"/>
      <c r="D68" s="4"/>
      <c r="E68" s="4"/>
      <c r="F68" s="4"/>
      <c r="G68" s="4"/>
      <c r="H68" s="4"/>
      <c r="I68" s="4"/>
      <c r="J68" s="4"/>
      <c r="K68" s="4"/>
      <c r="L68" s="4"/>
    </row>
    <row r="69" spans="1:12">
      <c r="A69" s="4"/>
      <c r="B69" s="4"/>
      <c r="C69" s="4"/>
      <c r="D69" s="4"/>
      <c r="E69" s="4"/>
      <c r="F69" s="4"/>
      <c r="G69" s="4"/>
      <c r="H69" s="4"/>
      <c r="I69" s="4"/>
      <c r="J69" s="4"/>
      <c r="K69" s="4"/>
      <c r="L69" s="4"/>
    </row>
    <row r="70" spans="1:12">
      <c r="A70" s="4"/>
      <c r="B70" s="4"/>
      <c r="C70" s="4"/>
      <c r="D70" s="4"/>
      <c r="E70" s="4"/>
      <c r="F70" s="4"/>
      <c r="G70" s="4"/>
      <c r="H70" s="4"/>
      <c r="I70" s="4"/>
      <c r="J70" s="4"/>
      <c r="K70" s="4"/>
      <c r="L70" s="4"/>
    </row>
    <row r="71" spans="1:12">
      <c r="A71" s="4"/>
      <c r="B71" s="4"/>
      <c r="C71" s="4"/>
      <c r="D71" s="4"/>
      <c r="E71" s="4"/>
      <c r="F71" s="4"/>
      <c r="G71" s="4"/>
      <c r="H71" s="4"/>
      <c r="I71" s="4"/>
      <c r="J71" s="4"/>
      <c r="K71" s="4"/>
      <c r="L71" s="4"/>
    </row>
    <row r="72" spans="1:12">
      <c r="A72" s="4"/>
      <c r="B72" s="4"/>
      <c r="C72" s="4"/>
      <c r="D72" s="4"/>
      <c r="E72" s="4"/>
      <c r="F72" s="4"/>
      <c r="G72" s="4"/>
      <c r="H72" s="4"/>
      <c r="I72" s="4"/>
      <c r="J72" s="4"/>
      <c r="K72" s="4"/>
      <c r="L72" s="4"/>
    </row>
    <row r="73" spans="1:12">
      <c r="A73" s="4"/>
      <c r="B73" s="4"/>
      <c r="C73" s="4"/>
      <c r="D73" s="4"/>
      <c r="E73" s="4"/>
      <c r="F73" s="4"/>
      <c r="G73" s="4"/>
      <c r="H73" s="4"/>
      <c r="I73" s="4"/>
      <c r="J73" s="4"/>
      <c r="K73" s="4"/>
      <c r="L73" s="4"/>
    </row>
    <row r="74" spans="1:12">
      <c r="A74" s="4"/>
      <c r="B74" s="4"/>
      <c r="C74" s="4"/>
      <c r="D74" s="4"/>
      <c r="E74" s="4"/>
      <c r="F74" s="4"/>
      <c r="G74" s="4"/>
      <c r="H74" s="4"/>
      <c r="I74" s="4"/>
      <c r="J74" s="4"/>
      <c r="K74" s="4"/>
      <c r="L74" s="4"/>
    </row>
    <row r="75" spans="1:12">
      <c r="A75" s="4"/>
      <c r="B75" s="4"/>
      <c r="C75" s="4"/>
      <c r="D75" s="4"/>
      <c r="E75" s="4"/>
      <c r="F75" s="4"/>
      <c r="G75" s="4"/>
      <c r="H75" s="4"/>
      <c r="I75" s="4"/>
      <c r="J75" s="4"/>
      <c r="K75" s="4"/>
      <c r="L75" s="4"/>
    </row>
    <row r="76" spans="1:12">
      <c r="A76" s="4"/>
      <c r="B76" s="4"/>
      <c r="C76" s="4"/>
      <c r="D76" s="4"/>
      <c r="E76" s="4"/>
      <c r="F76" s="4"/>
      <c r="G76" s="4"/>
      <c r="H76" s="4"/>
      <c r="I76" s="4"/>
      <c r="J76" s="4"/>
      <c r="K76" s="4"/>
      <c r="L76" s="4"/>
    </row>
    <row r="77" spans="1:12">
      <c r="A77" s="4"/>
      <c r="B77" s="4"/>
      <c r="C77" s="4"/>
      <c r="D77" s="4"/>
      <c r="E77" s="4"/>
      <c r="F77" s="4"/>
      <c r="G77" s="4"/>
      <c r="H77" s="4"/>
      <c r="I77" s="4"/>
      <c r="J77" s="4"/>
      <c r="K77" s="4"/>
      <c r="L77" s="4"/>
    </row>
    <row r="78" spans="1:12">
      <c r="A78" s="4"/>
      <c r="B78" s="4"/>
      <c r="C78" s="4"/>
      <c r="D78" s="4"/>
      <c r="E78" s="4"/>
      <c r="F78" s="4"/>
      <c r="G78" s="4"/>
      <c r="H78" s="4"/>
      <c r="I78" s="4"/>
      <c r="J78" s="4"/>
      <c r="K78" s="4"/>
      <c r="L78" s="4"/>
    </row>
    <row r="79" spans="1:12">
      <c r="A79" s="4"/>
      <c r="B79" s="4"/>
      <c r="C79" s="4"/>
      <c r="D79" s="4"/>
      <c r="E79" s="4"/>
      <c r="F79" s="4"/>
      <c r="G79" s="4"/>
      <c r="H79" s="4"/>
      <c r="I79" s="4"/>
      <c r="J79" s="4"/>
      <c r="K79" s="4"/>
      <c r="L79" s="4"/>
    </row>
    <row r="80" spans="1:12">
      <c r="A80" s="4"/>
      <c r="B80" s="4"/>
      <c r="C80" s="4"/>
      <c r="D80" s="4"/>
      <c r="E80" s="4"/>
      <c r="F80" s="4"/>
      <c r="G80" s="4"/>
      <c r="H80" s="4"/>
      <c r="I80" s="4"/>
      <c r="J80" s="4"/>
      <c r="K80" s="4"/>
      <c r="L80" s="4"/>
    </row>
    <row r="81" spans="1:12">
      <c r="A81" s="4"/>
      <c r="B81" s="4"/>
      <c r="C81" s="4"/>
      <c r="D81" s="4"/>
      <c r="E81" s="4"/>
      <c r="F81" s="4"/>
      <c r="G81" s="4"/>
      <c r="H81" s="4"/>
      <c r="I81" s="4"/>
      <c r="J81" s="4"/>
      <c r="K81" s="4"/>
      <c r="L81" s="4"/>
    </row>
    <row r="82" spans="1:12">
      <c r="A82" s="4"/>
      <c r="B82" s="4"/>
      <c r="C82" s="4"/>
      <c r="D82" s="4"/>
      <c r="E82" s="4"/>
      <c r="F82" s="4"/>
      <c r="G82" s="4"/>
      <c r="H82" s="4"/>
      <c r="I82" s="4"/>
      <c r="J82" s="4"/>
      <c r="K82" s="4"/>
      <c r="L82" s="4"/>
    </row>
    <row r="83" spans="1:12">
      <c r="A83" s="4"/>
      <c r="B83" s="4"/>
      <c r="C83" s="4"/>
      <c r="D83" s="4"/>
      <c r="E83" s="4"/>
      <c r="F83" s="4"/>
      <c r="G83" s="4"/>
      <c r="H83" s="4"/>
      <c r="I83" s="4"/>
      <c r="J83" s="4"/>
      <c r="K83" s="4"/>
      <c r="L83" s="4"/>
    </row>
    <row r="84" spans="1:12">
      <c r="A84" s="4"/>
      <c r="B84" s="4"/>
      <c r="C84" s="4"/>
      <c r="D84" s="4"/>
      <c r="E84" s="4"/>
      <c r="F84" s="4"/>
      <c r="G84" s="4"/>
      <c r="H84" s="4"/>
      <c r="I84" s="4"/>
      <c r="J84" s="4"/>
      <c r="K84" s="4"/>
      <c r="L84" s="4"/>
    </row>
    <row r="85" spans="1:12">
      <c r="A85" s="4"/>
      <c r="B85" s="4"/>
      <c r="C85" s="4"/>
      <c r="D85" s="4"/>
      <c r="E85" s="4"/>
      <c r="F85" s="4"/>
      <c r="G85" s="4"/>
      <c r="H85" s="4"/>
      <c r="I85" s="4"/>
      <c r="J85" s="4"/>
      <c r="K85" s="4"/>
      <c r="L85" s="4"/>
    </row>
    <row r="86" spans="1:12">
      <c r="A86" s="4"/>
      <c r="B86" s="4"/>
      <c r="C86" s="4"/>
      <c r="D86" s="4"/>
      <c r="E86" s="4"/>
      <c r="F86" s="4"/>
      <c r="G86" s="4"/>
      <c r="H86" s="4"/>
      <c r="I86" s="4"/>
      <c r="J86" s="4"/>
      <c r="K86" s="4"/>
      <c r="L86" s="4"/>
    </row>
    <row r="87" spans="1:12">
      <c r="A87" s="4"/>
      <c r="B87" s="4"/>
      <c r="C87" s="4"/>
      <c r="D87" s="4"/>
      <c r="E87" s="4"/>
      <c r="F87" s="4"/>
      <c r="G87" s="4"/>
      <c r="H87" s="4"/>
      <c r="I87" s="4"/>
      <c r="J87" s="4"/>
      <c r="K87" s="4"/>
      <c r="L87" s="4"/>
    </row>
    <row r="88" spans="1:12">
      <c r="A88" s="4"/>
      <c r="B88" s="4"/>
      <c r="C88" s="4"/>
      <c r="D88" s="4"/>
      <c r="E88" s="4"/>
      <c r="F88" s="4"/>
      <c r="G88" s="4"/>
      <c r="H88" s="4"/>
      <c r="I88" s="4"/>
      <c r="J88" s="4"/>
      <c r="K88" s="4"/>
      <c r="L88" s="4"/>
    </row>
    <row r="89" spans="1:12">
      <c r="A89" s="4"/>
      <c r="B89" s="4"/>
      <c r="C89" s="4"/>
      <c r="D89" s="4"/>
      <c r="E89" s="4"/>
      <c r="F89" s="4"/>
      <c r="G89" s="4"/>
      <c r="H89" s="4"/>
      <c r="I89" s="4"/>
      <c r="J89" s="4"/>
      <c r="K89" s="4"/>
      <c r="L89" s="4"/>
    </row>
    <row r="90" spans="1:12">
      <c r="A90" s="4"/>
      <c r="B90" s="4"/>
      <c r="C90" s="4"/>
      <c r="D90" s="4"/>
      <c r="E90" s="4"/>
      <c r="F90" s="4"/>
      <c r="G90" s="4"/>
      <c r="H90" s="4"/>
      <c r="I90" s="4"/>
      <c r="J90" s="4"/>
      <c r="K90" s="4"/>
      <c r="L90" s="4"/>
    </row>
    <row r="91" spans="1:12">
      <c r="A91" s="4"/>
      <c r="B91" s="4"/>
      <c r="C91" s="4"/>
      <c r="D91" s="4"/>
      <c r="E91" s="4"/>
      <c r="F91" s="4"/>
      <c r="G91" s="4"/>
      <c r="H91" s="4"/>
      <c r="I91" s="4"/>
      <c r="J91" s="4"/>
      <c r="K91" s="4"/>
      <c r="L91" s="4"/>
    </row>
    <row r="92" spans="1:12">
      <c r="A92" s="4"/>
      <c r="B92" s="4"/>
      <c r="C92" s="4"/>
      <c r="D92" s="4"/>
      <c r="E92" s="4"/>
      <c r="F92" s="4"/>
      <c r="G92" s="4"/>
      <c r="H92" s="4"/>
      <c r="I92" s="4"/>
      <c r="J92" s="4"/>
      <c r="K92" s="4"/>
      <c r="L92" s="4"/>
    </row>
    <row r="93" spans="1:12">
      <c r="A93" s="4"/>
      <c r="B93" s="4"/>
      <c r="C93" s="4"/>
      <c r="D93" s="4"/>
      <c r="E93" s="4"/>
      <c r="F93" s="4"/>
      <c r="G93" s="4"/>
      <c r="H93" s="4"/>
      <c r="I93" s="4"/>
      <c r="J93" s="4"/>
      <c r="K93" s="4"/>
      <c r="L93" s="4"/>
    </row>
    <row r="94" spans="1:12">
      <c r="A94" s="4"/>
      <c r="B94" s="4"/>
      <c r="C94" s="4"/>
      <c r="D94" s="4"/>
      <c r="E94" s="4"/>
      <c r="F94" s="4"/>
      <c r="G94" s="4"/>
      <c r="H94" s="4"/>
      <c r="I94" s="4"/>
      <c r="J94" s="4"/>
      <c r="K94" s="4"/>
      <c r="L94" s="4"/>
    </row>
    <row r="95" spans="1:12">
      <c r="A95" s="4"/>
      <c r="B95" s="4"/>
      <c r="C95" s="4"/>
      <c r="D95" s="4"/>
      <c r="E95" s="4"/>
      <c r="F95" s="4"/>
      <c r="G95" s="4"/>
      <c r="H95" s="4"/>
      <c r="I95" s="4"/>
      <c r="J95" s="4"/>
      <c r="K95" s="4"/>
      <c r="L95" s="4"/>
    </row>
    <row r="96" spans="1:12">
      <c r="A96" s="4"/>
      <c r="B96" s="4"/>
      <c r="C96" s="4"/>
      <c r="D96" s="4"/>
      <c r="E96" s="4"/>
      <c r="F96" s="4"/>
      <c r="G96" s="4"/>
      <c r="H96" s="4"/>
      <c r="I96" s="4"/>
      <c r="J96" s="4"/>
      <c r="K96" s="4"/>
      <c r="L96" s="4"/>
    </row>
    <row r="97" spans="1:12">
      <c r="A97" s="4"/>
      <c r="B97" s="4"/>
      <c r="C97" s="4"/>
      <c r="D97" s="4"/>
      <c r="E97" s="4"/>
      <c r="F97" s="4"/>
      <c r="G97" s="4"/>
      <c r="H97" s="4"/>
      <c r="I97" s="4"/>
      <c r="J97" s="4"/>
      <c r="K97" s="4"/>
      <c r="L97" s="4"/>
    </row>
    <row r="98" spans="1:12">
      <c r="A98" s="4"/>
      <c r="B98" s="4"/>
      <c r="C98" s="4"/>
      <c r="D98" s="4"/>
      <c r="E98" s="4"/>
      <c r="F98" s="4"/>
      <c r="G98" s="4"/>
      <c r="H98" s="4"/>
      <c r="I98" s="4"/>
      <c r="J98" s="4"/>
      <c r="K98" s="4"/>
      <c r="L98" s="4"/>
    </row>
    <row r="99" spans="1:12">
      <c r="A99" s="4"/>
      <c r="B99" s="4"/>
      <c r="C99" s="4"/>
      <c r="D99" s="4"/>
      <c r="E99" s="4"/>
      <c r="F99" s="4"/>
      <c r="G99" s="4"/>
      <c r="H99" s="4"/>
      <c r="I99" s="4"/>
      <c r="J99" s="4"/>
      <c r="K99" s="4"/>
      <c r="L99" s="4"/>
    </row>
    <row r="100" spans="1:12">
      <c r="A100" s="4"/>
      <c r="B100" s="4"/>
      <c r="C100" s="4"/>
      <c r="D100" s="4"/>
      <c r="E100" s="4"/>
      <c r="F100" s="4"/>
      <c r="G100" s="4"/>
      <c r="H100" s="4"/>
      <c r="I100" s="4"/>
      <c r="J100" s="4"/>
      <c r="K100" s="4"/>
      <c r="L100" s="4"/>
    </row>
    <row r="101" spans="1:12">
      <c r="A101" s="4"/>
      <c r="B101" s="4"/>
      <c r="C101" s="4"/>
      <c r="D101" s="4"/>
      <c r="E101" s="4"/>
      <c r="F101" s="4"/>
      <c r="G101" s="4"/>
      <c r="H101" s="4"/>
      <c r="I101" s="4"/>
      <c r="J101" s="4"/>
      <c r="K101" s="4"/>
      <c r="L101" s="4"/>
    </row>
    <row r="102" spans="1:12">
      <c r="A102" s="4"/>
      <c r="B102" s="4"/>
      <c r="C102" s="4"/>
      <c r="D102" s="4"/>
      <c r="E102" s="4"/>
      <c r="F102" s="4"/>
      <c r="G102" s="4"/>
      <c r="H102" s="4"/>
      <c r="I102" s="4"/>
      <c r="J102" s="4"/>
      <c r="K102" s="4"/>
      <c r="L102" s="4"/>
    </row>
    <row r="103" spans="1:12">
      <c r="A103" s="4"/>
      <c r="B103" s="4"/>
      <c r="C103" s="4"/>
      <c r="D103" s="4"/>
      <c r="E103" s="4"/>
      <c r="F103" s="4"/>
      <c r="G103" s="4"/>
      <c r="H103" s="4"/>
      <c r="I103" s="4"/>
      <c r="J103" s="4"/>
      <c r="K103" s="4"/>
      <c r="L103" s="4"/>
    </row>
    <row r="104" spans="1:12">
      <c r="A104" s="4"/>
      <c r="B104" s="4"/>
      <c r="C104" s="4"/>
      <c r="D104" s="4"/>
      <c r="E104" s="4"/>
      <c r="F104" s="4"/>
      <c r="G104" s="4"/>
      <c r="H104" s="4"/>
      <c r="I104" s="4"/>
      <c r="J104" s="4"/>
      <c r="K104" s="4"/>
      <c r="L104" s="4"/>
    </row>
    <row r="105" spans="1:12">
      <c r="A105" s="4"/>
      <c r="B105" s="4"/>
      <c r="C105" s="4"/>
      <c r="D105" s="4"/>
      <c r="E105" s="4"/>
      <c r="F105" s="4"/>
      <c r="G105" s="4"/>
      <c r="H105" s="4"/>
      <c r="I105" s="4"/>
      <c r="J105" s="4"/>
      <c r="K105" s="4"/>
      <c r="L105" s="4"/>
    </row>
    <row r="106" spans="1:12">
      <c r="A106" s="4"/>
      <c r="B106" s="4"/>
      <c r="C106" s="4"/>
      <c r="D106" s="4"/>
      <c r="E106" s="4"/>
      <c r="F106" s="4"/>
      <c r="G106" s="4"/>
      <c r="H106" s="4"/>
      <c r="I106" s="4"/>
      <c r="J106" s="4"/>
      <c r="K106" s="4"/>
      <c r="L106" s="4"/>
    </row>
    <row r="107" spans="1:12">
      <c r="A107" s="4"/>
      <c r="B107" s="4"/>
      <c r="C107" s="4"/>
      <c r="D107" s="4"/>
      <c r="E107" s="4"/>
      <c r="F107" s="4"/>
      <c r="G107" s="4"/>
      <c r="H107" s="4"/>
      <c r="I107" s="4"/>
      <c r="J107" s="4"/>
      <c r="K107" s="4"/>
      <c r="L107" s="4"/>
    </row>
  </sheetData>
  <mergeCells count="8">
    <mergeCell ref="B50:D50"/>
    <mergeCell ref="F14:H14"/>
    <mergeCell ref="F50:H50"/>
    <mergeCell ref="B14:D14"/>
    <mergeCell ref="A6:H6"/>
    <mergeCell ref="A8:H8"/>
    <mergeCell ref="A9:H9"/>
    <mergeCell ref="A10:H10"/>
  </mergeCells>
  <pageMargins left="0.5" right="0.5" top="0.75" bottom="0.75" header="0.3" footer="0.3"/>
  <pageSetup scale="86" orientation="portrait" r:id="rId1"/>
  <ignoredErrors>
    <ignoredError sqref="C19 E19 G19" formula="1"/>
  </ignoredErrors>
  <drawing r:id="rId2"/>
</worksheet>
</file>

<file path=xl/worksheets/sheet2.xml><?xml version="1.0" encoding="utf-8"?>
<worksheet xmlns="http://schemas.openxmlformats.org/spreadsheetml/2006/main" xmlns:r="http://schemas.openxmlformats.org/officeDocument/2006/relationships">
  <sheetPr codeName="Sheet3"/>
  <dimension ref="A1:K110"/>
  <sheetViews>
    <sheetView showGridLines="0" topLeftCell="A76" zoomScaleNormal="100" workbookViewId="0">
      <selection activeCell="S48" sqref="R48:S48"/>
    </sheetView>
  </sheetViews>
  <sheetFormatPr defaultRowHeight="12.75"/>
  <cols>
    <col min="1" max="1" width="28.42578125" style="4" customWidth="1"/>
    <col min="2" max="3" width="10.7109375" style="4" customWidth="1"/>
    <col min="4" max="4" width="10.7109375" style="109" customWidth="1"/>
    <col min="5" max="7" width="10.7109375" style="4" customWidth="1"/>
    <col min="8" max="8" width="2.7109375" style="4" customWidth="1"/>
    <col min="9" max="9" width="10.7109375" style="4" customWidth="1"/>
    <col min="10" max="10" width="11.5703125" style="4" bestFit="1" customWidth="1"/>
    <col min="11" max="11" width="10.7109375" style="4" customWidth="1"/>
    <col min="12" max="16384" width="9.140625" style="4"/>
  </cols>
  <sheetData>
    <row r="1" spans="1:11" ht="18">
      <c r="A1" s="127" t="s">
        <v>30</v>
      </c>
      <c r="B1" s="127"/>
      <c r="C1" s="127"/>
      <c r="D1" s="127"/>
      <c r="E1" s="127"/>
      <c r="F1" s="127"/>
      <c r="G1" s="127"/>
      <c r="H1" s="127"/>
      <c r="I1" s="127"/>
      <c r="J1" s="127"/>
      <c r="K1" s="127"/>
    </row>
    <row r="2" spans="1:11" ht="18">
      <c r="A2" s="127" t="s">
        <v>31</v>
      </c>
      <c r="B2" s="127"/>
      <c r="C2" s="127"/>
      <c r="D2" s="127"/>
      <c r="E2" s="127"/>
      <c r="F2" s="127"/>
      <c r="G2" s="127"/>
      <c r="H2" s="127"/>
      <c r="I2" s="127"/>
      <c r="J2" s="127"/>
      <c r="K2" s="127"/>
    </row>
    <row r="3" spans="1:11" ht="15">
      <c r="A3" s="128" t="s">
        <v>32</v>
      </c>
      <c r="B3" s="128"/>
      <c r="C3" s="128"/>
      <c r="D3" s="128"/>
      <c r="E3" s="128"/>
      <c r="F3" s="128"/>
      <c r="G3" s="128"/>
      <c r="H3" s="128"/>
      <c r="I3" s="128"/>
      <c r="J3" s="128"/>
      <c r="K3" s="128"/>
    </row>
    <row r="4" spans="1:11" s="65" customFormat="1" ht="12">
      <c r="A4" s="83"/>
      <c r="B4" s="83"/>
      <c r="C4" s="83"/>
      <c r="D4" s="108"/>
      <c r="E4" s="83"/>
      <c r="F4" s="83"/>
      <c r="G4" s="83"/>
      <c r="H4" s="83"/>
      <c r="I4" s="83"/>
      <c r="J4" s="83"/>
      <c r="K4" s="83"/>
    </row>
    <row r="5" spans="1:11">
      <c r="A5" s="63"/>
      <c r="B5" s="63"/>
      <c r="C5" s="63"/>
      <c r="D5" s="64"/>
      <c r="E5" s="2"/>
      <c r="F5" s="2"/>
      <c r="G5" s="64"/>
      <c r="H5" s="63"/>
      <c r="I5" s="63"/>
      <c r="J5" s="63"/>
      <c r="K5" s="64"/>
    </row>
    <row r="6" spans="1:11">
      <c r="B6" s="126">
        <v>2010</v>
      </c>
      <c r="C6" s="126"/>
      <c r="D6" s="126"/>
      <c r="E6" s="126"/>
      <c r="F6" s="126"/>
      <c r="G6" s="126"/>
      <c r="H6" s="29"/>
      <c r="I6" s="126">
        <v>2011</v>
      </c>
      <c r="J6" s="126"/>
      <c r="K6" s="126"/>
    </row>
    <row r="7" spans="1:11">
      <c r="A7" s="32"/>
      <c r="B7" s="33" t="s">
        <v>25</v>
      </c>
      <c r="C7" s="33" t="s">
        <v>26</v>
      </c>
      <c r="D7" s="107" t="s">
        <v>82</v>
      </c>
      <c r="E7" s="33" t="s">
        <v>27</v>
      </c>
      <c r="F7" s="33" t="s">
        <v>28</v>
      </c>
      <c r="G7" s="33" t="str">
        <f>"FY "&amp;[0]!PY</f>
        <v>FY 2010</v>
      </c>
      <c r="H7" s="29"/>
      <c r="I7" s="33" t="s">
        <v>25</v>
      </c>
      <c r="J7" s="33" t="s">
        <v>26</v>
      </c>
      <c r="K7" s="34" t="s">
        <v>82</v>
      </c>
    </row>
    <row r="8" spans="1:11">
      <c r="A8" s="35"/>
      <c r="B8" s="29"/>
      <c r="C8" s="29"/>
      <c r="D8" s="60"/>
      <c r="E8" s="36"/>
      <c r="F8" s="36"/>
      <c r="G8" s="36"/>
      <c r="H8" s="36"/>
      <c r="I8" s="29"/>
      <c r="J8" s="29"/>
      <c r="K8" s="31"/>
    </row>
    <row r="9" spans="1:11">
      <c r="A9" s="46" t="s">
        <v>33</v>
      </c>
      <c r="B9" s="30"/>
      <c r="C9" s="30"/>
      <c r="D9" s="36"/>
      <c r="E9" s="30"/>
      <c r="F9" s="30"/>
      <c r="G9" s="36"/>
      <c r="H9" s="30"/>
      <c r="I9" s="30"/>
      <c r="J9" s="30"/>
      <c r="K9" s="36"/>
    </row>
    <row r="10" spans="1:11">
      <c r="A10" s="36" t="s">
        <v>34</v>
      </c>
      <c r="B10" s="37"/>
      <c r="C10" s="37"/>
      <c r="D10" s="38"/>
      <c r="E10" s="37"/>
      <c r="F10" s="37"/>
      <c r="G10" s="38"/>
      <c r="H10" s="38"/>
      <c r="I10" s="37"/>
      <c r="J10" s="37"/>
      <c r="K10" s="38"/>
    </row>
    <row r="11" spans="1:11">
      <c r="A11" s="39" t="s">
        <v>35</v>
      </c>
      <c r="B11" s="37">
        <v>189052</v>
      </c>
      <c r="C11" s="37">
        <v>214295</v>
      </c>
      <c r="D11" s="38">
        <f>SUM(B11:C11)</f>
        <v>403347</v>
      </c>
      <c r="E11" s="37">
        <v>220997</v>
      </c>
      <c r="F11" s="37">
        <v>229987</v>
      </c>
      <c r="G11" s="38">
        <f>SUM(D11:F11)</f>
        <v>854331</v>
      </c>
      <c r="H11" s="38"/>
      <c r="I11" s="37">
        <v>252766</v>
      </c>
      <c r="J11" s="37">
        <v>276828</v>
      </c>
      <c r="K11" s="38">
        <f>I11+J11</f>
        <v>529594</v>
      </c>
    </row>
    <row r="12" spans="1:11">
      <c r="A12" s="39" t="s">
        <v>36</v>
      </c>
      <c r="B12" s="66">
        <v>240139</v>
      </c>
      <c r="C12" s="66">
        <v>248523</v>
      </c>
      <c r="D12" s="67">
        <f>SUM(B12:C12)</f>
        <v>488662</v>
      </c>
      <c r="E12" s="66">
        <v>250664</v>
      </c>
      <c r="F12" s="66">
        <v>255833</v>
      </c>
      <c r="G12" s="67">
        <f>SUM(D12:F12)</f>
        <v>995159</v>
      </c>
      <c r="H12" s="40"/>
      <c r="I12" s="39">
        <v>266675</v>
      </c>
      <c r="J12" s="66">
        <v>290668</v>
      </c>
      <c r="K12" s="67">
        <f>I12+J12</f>
        <v>557343</v>
      </c>
    </row>
    <row r="13" spans="1:11">
      <c r="A13" s="39" t="s">
        <v>37</v>
      </c>
      <c r="B13" s="68">
        <f>B14-SUM(B11:B12)</f>
        <v>-393</v>
      </c>
      <c r="C13" s="68">
        <f>C14-SUM(C11:C12)</f>
        <v>-432</v>
      </c>
      <c r="D13" s="69">
        <f>D14-SUM(D11:D12)</f>
        <v>-825</v>
      </c>
      <c r="E13" s="68">
        <f>E14-SUM(E11:E12)</f>
        <v>-453</v>
      </c>
      <c r="F13" s="68">
        <f>F14-SUM(F11:F12)</f>
        <v>-401</v>
      </c>
      <c r="G13" s="69">
        <f>SUM(D13:F13)</f>
        <v>-1679</v>
      </c>
      <c r="H13" s="40"/>
      <c r="I13" s="68">
        <f>I14-SUM(I11:I12)</f>
        <v>-679</v>
      </c>
      <c r="J13" s="68">
        <f>J14-SUM(J11:J12)</f>
        <v>-721</v>
      </c>
      <c r="K13" s="69">
        <f>I13+J13</f>
        <v>-1400</v>
      </c>
    </row>
    <row r="14" spans="1:11">
      <c r="A14" s="30"/>
      <c r="B14" s="70">
        <v>428798</v>
      </c>
      <c r="C14" s="70">
        <v>462386</v>
      </c>
      <c r="D14" s="71">
        <f>SUM(B14:C14)</f>
        <v>891184</v>
      </c>
      <c r="E14" s="70">
        <v>471208</v>
      </c>
      <c r="F14" s="70">
        <v>485419</v>
      </c>
      <c r="G14" s="71">
        <f>SUM(D14:F14)</f>
        <v>1847811</v>
      </c>
      <c r="H14" s="39"/>
      <c r="I14" s="70">
        <v>518762</v>
      </c>
      <c r="J14" s="70">
        <v>566775</v>
      </c>
      <c r="K14" s="71">
        <f>I14+J14</f>
        <v>1085537</v>
      </c>
    </row>
    <row r="15" spans="1:11">
      <c r="A15" s="36" t="s">
        <v>38</v>
      </c>
      <c r="B15" s="66"/>
      <c r="C15" s="66"/>
      <c r="D15" s="67"/>
      <c r="E15" s="66"/>
      <c r="F15" s="66"/>
      <c r="G15" s="67"/>
      <c r="H15" s="40"/>
      <c r="I15" s="39"/>
      <c r="J15" s="39"/>
      <c r="K15" s="40"/>
    </row>
    <row r="16" spans="1:11">
      <c r="A16" s="39" t="s">
        <v>39</v>
      </c>
      <c r="B16" s="66">
        <v>212500</v>
      </c>
      <c r="C16" s="66">
        <v>219551</v>
      </c>
      <c r="D16" s="67">
        <f>B16+C16</f>
        <v>432051</v>
      </c>
      <c r="E16" s="66">
        <v>221677</v>
      </c>
      <c r="F16" s="66">
        <v>236743</v>
      </c>
      <c r="G16" s="67">
        <f>SUM(D16:F16)</f>
        <v>890471</v>
      </c>
      <c r="H16" s="40"/>
      <c r="I16" s="66">
        <v>226330</v>
      </c>
      <c r="J16" s="66">
        <v>239035</v>
      </c>
      <c r="K16" s="67">
        <f>I16+J16</f>
        <v>465365</v>
      </c>
    </row>
    <row r="17" spans="1:11">
      <c r="A17" s="39" t="s">
        <v>40</v>
      </c>
      <c r="B17" s="68">
        <v>271773</v>
      </c>
      <c r="C17" s="68">
        <v>357570</v>
      </c>
      <c r="D17" s="69">
        <f>B17+C17</f>
        <v>629343</v>
      </c>
      <c r="E17" s="68">
        <v>398685</v>
      </c>
      <c r="F17" s="68">
        <v>311176</v>
      </c>
      <c r="G17" s="67">
        <f>SUM(D17:F17)</f>
        <v>1339204</v>
      </c>
      <c r="H17" s="40"/>
      <c r="I17" s="68">
        <v>334315</v>
      </c>
      <c r="J17" s="68">
        <v>406620</v>
      </c>
      <c r="K17" s="69">
        <f>I17+J17</f>
        <v>740935</v>
      </c>
    </row>
    <row r="18" spans="1:11">
      <c r="A18" s="30"/>
      <c r="B18" s="70">
        <f t="shared" ref="B18:G18" si="0">SUM(B16:B17)</f>
        <v>484273</v>
      </c>
      <c r="C18" s="70">
        <f t="shared" si="0"/>
        <v>577121</v>
      </c>
      <c r="D18" s="71">
        <f t="shared" si="0"/>
        <v>1061394</v>
      </c>
      <c r="E18" s="70">
        <f t="shared" si="0"/>
        <v>620362</v>
      </c>
      <c r="F18" s="70">
        <f t="shared" si="0"/>
        <v>547919</v>
      </c>
      <c r="G18" s="71">
        <f t="shared" si="0"/>
        <v>2229675</v>
      </c>
      <c r="H18" s="39"/>
      <c r="I18" s="41">
        <f>SUM(I16:I17)</f>
        <v>560645</v>
      </c>
      <c r="J18" s="41">
        <f>SUM(J16:J17)</f>
        <v>645655</v>
      </c>
      <c r="K18" s="42">
        <f>SUM(K16:K17)</f>
        <v>1206300</v>
      </c>
    </row>
    <row r="19" spans="1:11">
      <c r="A19" s="36" t="s">
        <v>41</v>
      </c>
      <c r="B19" s="66"/>
      <c r="C19" s="66"/>
      <c r="D19" s="67"/>
      <c r="E19" s="66"/>
      <c r="F19" s="66"/>
      <c r="G19" s="67"/>
      <c r="H19" s="40"/>
      <c r="I19" s="39"/>
      <c r="J19" s="39"/>
      <c r="K19" s="40"/>
    </row>
    <row r="20" spans="1:11">
      <c r="A20" s="30" t="s">
        <v>42</v>
      </c>
      <c r="B20" s="66">
        <v>205327</v>
      </c>
      <c r="C20" s="66">
        <v>216020</v>
      </c>
      <c r="D20" s="67">
        <f>SUM(B20:C20)</f>
        <v>421347</v>
      </c>
      <c r="E20" s="66">
        <v>220001</v>
      </c>
      <c r="F20" s="66">
        <v>244234</v>
      </c>
      <c r="G20" s="67">
        <f>SUM(D20:F20)</f>
        <v>885582</v>
      </c>
      <c r="H20" s="40"/>
      <c r="I20" s="66">
        <v>303540</v>
      </c>
      <c r="J20" s="66">
        <v>321076</v>
      </c>
      <c r="K20" s="67">
        <f>I20+J20</f>
        <v>624616</v>
      </c>
    </row>
    <row r="21" spans="1:11">
      <c r="A21" s="39" t="s">
        <v>43</v>
      </c>
      <c r="B21" s="66">
        <v>175505</v>
      </c>
      <c r="C21" s="66">
        <v>187759</v>
      </c>
      <c r="D21" s="67">
        <f>SUM(B21:C21)</f>
        <v>363264</v>
      </c>
      <c r="E21" s="66">
        <v>196554</v>
      </c>
      <c r="F21" s="66">
        <v>194832</v>
      </c>
      <c r="G21" s="67">
        <f>SUM(D21:F21)</f>
        <v>754650</v>
      </c>
      <c r="H21" s="40"/>
      <c r="I21" s="39">
        <v>205563</v>
      </c>
      <c r="J21" s="66">
        <v>213599</v>
      </c>
      <c r="K21" s="67">
        <f>I21+J21</f>
        <v>419162</v>
      </c>
    </row>
    <row r="22" spans="1:11">
      <c r="A22" s="39" t="s">
        <v>37</v>
      </c>
      <c r="B22" s="68">
        <f>B23-SUM(B20:B21)</f>
        <v>-32</v>
      </c>
      <c r="C22" s="68">
        <f>C23-SUM(C20:C21)</f>
        <v>-105</v>
      </c>
      <c r="D22" s="69">
        <f>D23-SUM(D20:D21)</f>
        <v>-137</v>
      </c>
      <c r="E22" s="68">
        <f>E23-SUM(E20:E21)</f>
        <v>-127</v>
      </c>
      <c r="F22" s="68">
        <f>F23-SUM(F20:F21)</f>
        <v>-178</v>
      </c>
      <c r="G22" s="67">
        <f>SUM(D22:F22)</f>
        <v>-442</v>
      </c>
      <c r="H22" s="39"/>
      <c r="I22" s="68">
        <f>I23-SUM(I20:I21)</f>
        <v>-163</v>
      </c>
      <c r="J22" s="68">
        <f>J23-SUM(J20:J21)</f>
        <v>-137</v>
      </c>
      <c r="K22" s="69">
        <f>I22+J22</f>
        <v>-300</v>
      </c>
    </row>
    <row r="23" spans="1:11">
      <c r="A23" s="30"/>
      <c r="B23" s="70">
        <v>380800</v>
      </c>
      <c r="C23" s="70">
        <v>403674</v>
      </c>
      <c r="D23" s="71">
        <f>SUM(B23:C23)</f>
        <v>784474</v>
      </c>
      <c r="E23" s="70">
        <v>416428</v>
      </c>
      <c r="F23" s="70">
        <v>438888</v>
      </c>
      <c r="G23" s="71">
        <f>SUM(D23:F23)</f>
        <v>1639790</v>
      </c>
      <c r="H23" s="39"/>
      <c r="I23" s="70">
        <v>508940</v>
      </c>
      <c r="J23" s="70">
        <v>534538</v>
      </c>
      <c r="K23" s="71">
        <f>I23+J23</f>
        <v>1043478</v>
      </c>
    </row>
    <row r="24" spans="1:11">
      <c r="A24" s="30"/>
      <c r="B24" s="71"/>
      <c r="C24" s="71"/>
      <c r="D24" s="71"/>
      <c r="E24" s="71"/>
      <c r="F24" s="71"/>
      <c r="G24" s="71"/>
      <c r="H24" s="40"/>
      <c r="I24" s="41"/>
      <c r="J24" s="41"/>
      <c r="K24" s="42"/>
    </row>
    <row r="25" spans="1:11">
      <c r="A25" s="36" t="s">
        <v>44</v>
      </c>
      <c r="B25" s="70">
        <v>290989</v>
      </c>
      <c r="C25" s="70">
        <v>345607</v>
      </c>
      <c r="D25" s="71">
        <f>SUM(B25:C25)</f>
        <v>636596</v>
      </c>
      <c r="E25" s="70">
        <v>381386</v>
      </c>
      <c r="F25" s="70">
        <v>405682</v>
      </c>
      <c r="G25" s="71">
        <f>SUM(D25:F25)</f>
        <v>1423664</v>
      </c>
      <c r="H25" s="40"/>
      <c r="I25" s="70">
        <v>373330</v>
      </c>
      <c r="J25" s="70">
        <v>412630</v>
      </c>
      <c r="K25" s="71">
        <f>I25+J25</f>
        <v>785960</v>
      </c>
    </row>
    <row r="26" spans="1:11">
      <c r="A26" s="36"/>
      <c r="B26" s="66"/>
      <c r="C26" s="66"/>
      <c r="D26" s="67"/>
      <c r="E26" s="66"/>
      <c r="F26" s="66"/>
      <c r="G26" s="67"/>
      <c r="H26" s="40"/>
      <c r="I26" s="66"/>
      <c r="J26" s="66"/>
      <c r="K26" s="67"/>
    </row>
    <row r="27" spans="1:11">
      <c r="A27" s="30" t="s">
        <v>45</v>
      </c>
      <c r="B27" s="68">
        <f>B29-SUM(B14,B18,B23,B25)</f>
        <v>-1590</v>
      </c>
      <c r="C27" s="68">
        <f>C29-SUM(C14,C18,C23,C25)</f>
        <v>-2092</v>
      </c>
      <c r="D27" s="69">
        <f>D29-SUM(D14,D18,D23,D25)</f>
        <v>-3682</v>
      </c>
      <c r="E27" s="68">
        <f>E29-SUM(E14,E18,E23,E25)</f>
        <v>-2243</v>
      </c>
      <c r="F27" s="68">
        <f>F29-SUM(F14,F18,F23,F25)</f>
        <v>-2367</v>
      </c>
      <c r="G27" s="69">
        <f>SUM(D27:F27)</f>
        <v>-8292</v>
      </c>
      <c r="H27" s="39"/>
      <c r="I27" s="68">
        <f>I29-SUM(I14,I18,I23,I25)</f>
        <v>-2656</v>
      </c>
      <c r="J27" s="68">
        <f>J29-SUM(J14,J18,J23,J25)</f>
        <v>-2727</v>
      </c>
      <c r="K27" s="69">
        <f>I27+J27</f>
        <v>-5383</v>
      </c>
    </row>
    <row r="28" spans="1:11">
      <c r="A28" s="30"/>
      <c r="B28" s="66"/>
      <c r="C28" s="66"/>
      <c r="D28" s="67"/>
      <c r="E28" s="66"/>
      <c r="F28" s="66"/>
      <c r="G28" s="67"/>
      <c r="H28" s="39"/>
      <c r="I28" s="66"/>
      <c r="J28" s="66"/>
      <c r="K28" s="67"/>
    </row>
    <row r="29" spans="1:11" ht="13.5" thickBot="1">
      <c r="A29" s="45" t="s">
        <v>46</v>
      </c>
      <c r="B29" s="76">
        <v>1583270</v>
      </c>
      <c r="C29" s="76">
        <v>1786696</v>
      </c>
      <c r="D29" s="77">
        <f>SUM(B29:C29)</f>
        <v>3369966</v>
      </c>
      <c r="E29" s="76">
        <v>1887141</v>
      </c>
      <c r="F29" s="76">
        <v>1875541</v>
      </c>
      <c r="G29" s="77">
        <f>SUM(D29:F29)</f>
        <v>7132648</v>
      </c>
      <c r="H29" s="37"/>
      <c r="I29" s="76">
        <v>1959021</v>
      </c>
      <c r="J29" s="76">
        <v>2156871</v>
      </c>
      <c r="K29" s="77">
        <f>I29+J29</f>
        <v>4115892</v>
      </c>
    </row>
    <row r="30" spans="1:11" ht="13.5" thickTop="1">
      <c r="A30" s="45"/>
      <c r="B30" s="40"/>
      <c r="C30" s="40"/>
      <c r="D30" s="40"/>
      <c r="E30" s="40"/>
      <c r="F30" s="40"/>
      <c r="G30" s="40"/>
      <c r="H30" s="40"/>
      <c r="I30" s="40"/>
      <c r="J30" s="40"/>
      <c r="K30" s="40"/>
    </row>
    <row r="31" spans="1:11">
      <c r="A31" s="46" t="s">
        <v>47</v>
      </c>
      <c r="B31" s="47"/>
      <c r="C31" s="47"/>
      <c r="D31" s="47"/>
      <c r="E31" s="47"/>
      <c r="F31" s="47"/>
      <c r="G31" s="47"/>
      <c r="H31" s="38"/>
      <c r="I31" s="61"/>
      <c r="J31" s="30"/>
      <c r="K31" s="48"/>
    </row>
    <row r="32" spans="1:11">
      <c r="A32" s="45" t="s">
        <v>48</v>
      </c>
      <c r="B32" s="30"/>
      <c r="C32" s="30"/>
      <c r="D32" s="36"/>
      <c r="E32" s="30"/>
      <c r="F32" s="30"/>
      <c r="G32" s="40"/>
      <c r="H32" s="38"/>
      <c r="I32" s="30"/>
      <c r="J32" s="30"/>
      <c r="K32" s="48"/>
    </row>
    <row r="33" spans="1:11">
      <c r="A33" s="30" t="s">
        <v>49</v>
      </c>
      <c r="B33" s="37">
        <v>51039</v>
      </c>
      <c r="C33" s="37">
        <v>61635</v>
      </c>
      <c r="D33" s="38">
        <f>SUM(B33:C33)</f>
        <v>112674</v>
      </c>
      <c r="E33" s="37">
        <v>59473</v>
      </c>
      <c r="F33" s="37">
        <v>54238</v>
      </c>
      <c r="G33" s="38">
        <f>SUM(D33:F33)</f>
        <v>226385</v>
      </c>
      <c r="H33" s="37"/>
      <c r="I33" s="37">
        <v>64413</v>
      </c>
      <c r="J33" s="37">
        <v>73316</v>
      </c>
      <c r="K33" s="38">
        <f>I33+J33</f>
        <v>137729</v>
      </c>
    </row>
    <row r="34" spans="1:11">
      <c r="A34" s="30" t="s">
        <v>50</v>
      </c>
      <c r="B34" s="39">
        <v>54843</v>
      </c>
      <c r="C34" s="39">
        <v>84655</v>
      </c>
      <c r="D34" s="40">
        <f>SUM(B34:C34)</f>
        <v>139498</v>
      </c>
      <c r="E34" s="39">
        <v>91442</v>
      </c>
      <c r="F34" s="39">
        <v>70966</v>
      </c>
      <c r="G34" s="40">
        <f>SUM(D34:F34)</f>
        <v>301906</v>
      </c>
      <c r="H34" s="39"/>
      <c r="I34" s="66">
        <v>67313</v>
      </c>
      <c r="J34" s="66">
        <v>94116</v>
      </c>
      <c r="K34" s="67">
        <f>I34+J34</f>
        <v>161429</v>
      </c>
    </row>
    <row r="35" spans="1:11">
      <c r="A35" s="30" t="s">
        <v>51</v>
      </c>
      <c r="B35" s="39">
        <v>86767</v>
      </c>
      <c r="C35" s="39">
        <v>96168</v>
      </c>
      <c r="D35" s="40">
        <f>SUM(B35:C35)</f>
        <v>182935</v>
      </c>
      <c r="E35" s="39">
        <v>101847</v>
      </c>
      <c r="F35" s="39">
        <v>103638</v>
      </c>
      <c r="G35" s="40">
        <f>SUM(D35:F35)</f>
        <v>388420</v>
      </c>
      <c r="H35" s="39"/>
      <c r="I35" s="66">
        <v>113685</v>
      </c>
      <c r="J35" s="66">
        <v>131382</v>
      </c>
      <c r="K35" s="67">
        <f>I35+J35</f>
        <v>245067</v>
      </c>
    </row>
    <row r="36" spans="1:11">
      <c r="A36" s="30" t="s">
        <v>52</v>
      </c>
      <c r="B36" s="43">
        <v>44905</v>
      </c>
      <c r="C36" s="43">
        <v>59582</v>
      </c>
      <c r="D36" s="44">
        <f>SUM(B36:C36)</f>
        <v>104487</v>
      </c>
      <c r="E36" s="43">
        <v>69617</v>
      </c>
      <c r="F36" s="43">
        <v>76324</v>
      </c>
      <c r="G36" s="44">
        <f>SUM(D36:F36)</f>
        <v>250428</v>
      </c>
      <c r="H36" s="39"/>
      <c r="I36" s="68">
        <v>59775</v>
      </c>
      <c r="J36" s="68">
        <v>76917</v>
      </c>
      <c r="K36" s="69">
        <f>I36+J36</f>
        <v>136692</v>
      </c>
    </row>
    <row r="37" spans="1:11">
      <c r="A37" s="30" t="s">
        <v>53</v>
      </c>
      <c r="B37" s="39">
        <f t="shared" ref="B37:G37" si="1">SUM(B33:B36)</f>
        <v>237554</v>
      </c>
      <c r="C37" s="39">
        <f t="shared" si="1"/>
        <v>302040</v>
      </c>
      <c r="D37" s="40">
        <f t="shared" si="1"/>
        <v>539594</v>
      </c>
      <c r="E37" s="39">
        <f t="shared" si="1"/>
        <v>322379</v>
      </c>
      <c r="F37" s="39">
        <f t="shared" si="1"/>
        <v>305166</v>
      </c>
      <c r="G37" s="40">
        <f t="shared" si="1"/>
        <v>1167139</v>
      </c>
      <c r="H37" s="39"/>
      <c r="I37" s="39">
        <f>SUM(I33:I36)</f>
        <v>305186</v>
      </c>
      <c r="J37" s="39">
        <f>SUM(J33:J36)</f>
        <v>375731</v>
      </c>
      <c r="K37" s="40">
        <f>SUM(K33:K36)</f>
        <v>680917</v>
      </c>
    </row>
    <row r="38" spans="1:11">
      <c r="A38" s="30" t="s">
        <v>54</v>
      </c>
      <c r="B38" s="51">
        <f>B37-B40-B39</f>
        <v>33325</v>
      </c>
      <c r="C38" s="51">
        <f>C37-C40-C39</f>
        <v>32443</v>
      </c>
      <c r="D38" s="104">
        <f>SUM(B38:C38)</f>
        <v>65768</v>
      </c>
      <c r="E38" s="51">
        <f>E37-E40-E39</f>
        <v>34553</v>
      </c>
      <c r="F38" s="51">
        <f>F37-F40-F39</f>
        <v>35393</v>
      </c>
      <c r="G38" s="104">
        <f>SUM(D38:F38)</f>
        <v>135714</v>
      </c>
      <c r="H38" s="51"/>
      <c r="I38" s="51">
        <f>I37-I40-I39</f>
        <v>36100</v>
      </c>
      <c r="J38" s="51">
        <f>J37-J40-J39</f>
        <v>35378</v>
      </c>
      <c r="K38" s="104">
        <f>K37-K40-K39</f>
        <v>71478</v>
      </c>
    </row>
    <row r="39" spans="1:11">
      <c r="A39" s="30" t="s">
        <v>55</v>
      </c>
      <c r="B39" s="52">
        <v>27169</v>
      </c>
      <c r="C39" s="52">
        <v>26942</v>
      </c>
      <c r="D39" s="73">
        <f>SUM(B39:C39)</f>
        <v>54111</v>
      </c>
      <c r="E39" s="52">
        <v>26335</v>
      </c>
      <c r="F39" s="52">
        <v>25895</v>
      </c>
      <c r="G39" s="44">
        <f>SUM(D39:F39)</f>
        <v>106341</v>
      </c>
      <c r="H39" s="51"/>
      <c r="I39" s="52">
        <v>28286</v>
      </c>
      <c r="J39" s="52">
        <v>28134</v>
      </c>
      <c r="K39" s="73">
        <f>I39+J39</f>
        <v>56420</v>
      </c>
    </row>
    <row r="40" spans="1:11" ht="36">
      <c r="A40" s="103" t="s">
        <v>81</v>
      </c>
      <c r="B40" s="39">
        <v>177060</v>
      </c>
      <c r="C40" s="39">
        <v>242655</v>
      </c>
      <c r="D40" s="40">
        <f>SUM(B40:C40)</f>
        <v>419715</v>
      </c>
      <c r="E40" s="39">
        <v>261491</v>
      </c>
      <c r="F40" s="39">
        <v>243878</v>
      </c>
      <c r="G40" s="49">
        <f>SUM(D40:F40)</f>
        <v>925084</v>
      </c>
      <c r="H40" s="40"/>
      <c r="I40" s="74">
        <v>240800</v>
      </c>
      <c r="J40" s="74">
        <v>312219</v>
      </c>
      <c r="K40" s="105">
        <f>I40+J40</f>
        <v>553019</v>
      </c>
    </row>
    <row r="41" spans="1:11">
      <c r="A41" s="53" t="s">
        <v>10</v>
      </c>
      <c r="B41" s="43">
        <v>55575</v>
      </c>
      <c r="C41" s="43">
        <v>70762</v>
      </c>
      <c r="D41" s="44">
        <f>SUM(B41:C41)</f>
        <v>126337</v>
      </c>
      <c r="E41" s="43">
        <v>38732</v>
      </c>
      <c r="F41" s="43">
        <v>52107</v>
      </c>
      <c r="G41" s="50">
        <f>SUM(D41:F41)</f>
        <v>217176</v>
      </c>
      <c r="H41" s="40"/>
      <c r="I41" s="43">
        <v>57494</v>
      </c>
      <c r="J41" s="43">
        <v>63125</v>
      </c>
      <c r="K41" s="50">
        <f>I41+J41</f>
        <v>120619</v>
      </c>
    </row>
    <row r="42" spans="1:11" ht="24">
      <c r="A42" s="54" t="s">
        <v>85</v>
      </c>
      <c r="B42" s="39">
        <f t="shared" ref="B42:G42" si="2">B40-B41</f>
        <v>121485</v>
      </c>
      <c r="C42" s="39">
        <f t="shared" si="2"/>
        <v>171893</v>
      </c>
      <c r="D42" s="40">
        <f t="shared" si="2"/>
        <v>293378</v>
      </c>
      <c r="E42" s="39">
        <f t="shared" si="2"/>
        <v>222759</v>
      </c>
      <c r="F42" s="39">
        <f t="shared" si="2"/>
        <v>191771</v>
      </c>
      <c r="G42" s="40">
        <f t="shared" si="2"/>
        <v>707908</v>
      </c>
      <c r="H42" s="40"/>
      <c r="I42" s="74">
        <f>I40-I41</f>
        <v>183306</v>
      </c>
      <c r="J42" s="74">
        <f>J40-J41</f>
        <v>249094</v>
      </c>
      <c r="K42" s="75">
        <f>K40-K41</f>
        <v>432400</v>
      </c>
    </row>
    <row r="43" spans="1:11" ht="24">
      <c r="A43" s="103" t="s">
        <v>12</v>
      </c>
      <c r="B43" s="68">
        <v>-13358</v>
      </c>
      <c r="C43" s="68">
        <v>-2023</v>
      </c>
      <c r="D43" s="69">
        <f>SUM(B43:C43)</f>
        <v>-15381</v>
      </c>
      <c r="E43" s="68">
        <v>1000</v>
      </c>
      <c r="F43" s="68">
        <v>6577</v>
      </c>
      <c r="G43" s="69">
        <f>SUM(D43:F43)</f>
        <v>-7804</v>
      </c>
      <c r="H43" s="40"/>
      <c r="I43" s="68">
        <v>11599</v>
      </c>
      <c r="J43" s="68">
        <v>675</v>
      </c>
      <c r="K43" s="69">
        <f>I43+J43</f>
        <v>12274</v>
      </c>
    </row>
    <row r="44" spans="1:11" ht="13.5" thickBot="1">
      <c r="A44" s="30" t="s">
        <v>18</v>
      </c>
      <c r="B44" s="78">
        <f t="shared" ref="B44:G44" si="3">SUM(B42:B43)</f>
        <v>108127</v>
      </c>
      <c r="C44" s="78">
        <f t="shared" si="3"/>
        <v>169870</v>
      </c>
      <c r="D44" s="79">
        <f t="shared" si="3"/>
        <v>277997</v>
      </c>
      <c r="E44" s="78">
        <f t="shared" si="3"/>
        <v>223759</v>
      </c>
      <c r="F44" s="78">
        <f t="shared" si="3"/>
        <v>198348</v>
      </c>
      <c r="G44" s="79">
        <f t="shared" si="3"/>
        <v>700104</v>
      </c>
      <c r="H44" s="38"/>
      <c r="I44" s="78">
        <f>SUM(I42:I43)</f>
        <v>194905</v>
      </c>
      <c r="J44" s="78">
        <f>SUM(J42:J43)</f>
        <v>249769</v>
      </c>
      <c r="K44" s="79">
        <f>SUM(K42:K43)</f>
        <v>444674</v>
      </c>
    </row>
    <row r="45" spans="1:11" ht="13.5" thickTop="1">
      <c r="A45" s="30"/>
      <c r="B45" s="30"/>
      <c r="C45" s="30"/>
      <c r="D45" s="36"/>
      <c r="E45" s="30"/>
      <c r="F45" s="30"/>
      <c r="G45" s="36"/>
      <c r="H45" s="30"/>
      <c r="I45" s="30"/>
      <c r="J45" s="30"/>
      <c r="K45" s="48"/>
    </row>
    <row r="46" spans="1:11">
      <c r="A46" s="30"/>
      <c r="B46" s="30"/>
      <c r="C46" s="30"/>
      <c r="D46" s="36"/>
      <c r="E46" s="30"/>
      <c r="F46" s="30"/>
      <c r="G46" s="36"/>
      <c r="H46" s="30"/>
      <c r="I46" s="30"/>
      <c r="J46" s="30"/>
      <c r="K46" s="48"/>
    </row>
    <row r="47" spans="1:11">
      <c r="A47" s="55" t="s">
        <v>56</v>
      </c>
      <c r="B47" s="30"/>
      <c r="C47" s="30"/>
      <c r="D47" s="36"/>
      <c r="E47" s="30"/>
      <c r="F47" s="30"/>
      <c r="G47" s="36"/>
      <c r="H47" s="30"/>
      <c r="I47" s="30"/>
      <c r="J47" s="30"/>
      <c r="K47" s="48"/>
    </row>
    <row r="48" spans="1:11">
      <c r="A48" s="30" t="s">
        <v>49</v>
      </c>
      <c r="B48" s="56">
        <f>B33/B14</f>
        <v>0.1190280738249712</v>
      </c>
      <c r="C48" s="56">
        <f t="shared" ref="C48:G48" si="4">C33/C14</f>
        <v>0.13329772095175893</v>
      </c>
      <c r="D48" s="57">
        <f t="shared" ref="D48" si="5">D33/D14</f>
        <v>0.126431803084436</v>
      </c>
      <c r="E48" s="56">
        <f t="shared" si="4"/>
        <v>0.12621390129199844</v>
      </c>
      <c r="F48" s="56">
        <f t="shared" si="4"/>
        <v>0.11173439852992981</v>
      </c>
      <c r="G48" s="57">
        <f t="shared" si="4"/>
        <v>0.12251523559498238</v>
      </c>
      <c r="H48" s="56"/>
      <c r="I48" s="56">
        <f>I33/I14</f>
        <v>0.12416676626275633</v>
      </c>
      <c r="J48" s="56">
        <f t="shared" ref="J48" si="6">J33/J14</f>
        <v>0.12935644656168674</v>
      </c>
      <c r="K48" s="57">
        <f>K33/K14</f>
        <v>0.1268763754713105</v>
      </c>
    </row>
    <row r="49" spans="1:11">
      <c r="A49" s="30" t="s">
        <v>50</v>
      </c>
      <c r="B49" s="56">
        <f>B34/B18</f>
        <v>0.11324810592372483</v>
      </c>
      <c r="C49" s="56">
        <f t="shared" ref="C49:G49" si="7">C34/C18</f>
        <v>0.1466850105956983</v>
      </c>
      <c r="D49" s="57">
        <f t="shared" ref="D49" si="8">D34/D18</f>
        <v>0.13142904519904955</v>
      </c>
      <c r="E49" s="56">
        <f t="shared" si="7"/>
        <v>0.14740103359006515</v>
      </c>
      <c r="F49" s="56">
        <f t="shared" si="7"/>
        <v>0.1295191442530739</v>
      </c>
      <c r="G49" s="57">
        <f t="shared" si="7"/>
        <v>0.13540359020933543</v>
      </c>
      <c r="H49" s="56"/>
      <c r="I49" s="56">
        <f>I34/I18</f>
        <v>0.12006349829214566</v>
      </c>
      <c r="J49" s="56">
        <f t="shared" ref="J49:K49" si="9">J34/J18</f>
        <v>0.14576825084604006</v>
      </c>
      <c r="K49" s="57">
        <f t="shared" si="9"/>
        <v>0.13382160324960624</v>
      </c>
    </row>
    <row r="50" spans="1:11">
      <c r="A50" s="30" t="s">
        <v>51</v>
      </c>
      <c r="B50" s="56">
        <f>B35/B23</f>
        <v>0.2278545168067227</v>
      </c>
      <c r="C50" s="56">
        <f t="shared" ref="C50:G50" si="10">C35/C23</f>
        <v>0.23823184054459787</v>
      </c>
      <c r="D50" s="57">
        <f t="shared" ref="D50" si="11">D35/D23</f>
        <v>0.23319447170970611</v>
      </c>
      <c r="E50" s="56">
        <f t="shared" si="10"/>
        <v>0.24457289135216653</v>
      </c>
      <c r="F50" s="56">
        <f t="shared" si="10"/>
        <v>0.23613769344342975</v>
      </c>
      <c r="G50" s="57">
        <f t="shared" si="10"/>
        <v>0.23687179455905938</v>
      </c>
      <c r="H50" s="56"/>
      <c r="I50" s="56">
        <f>I35/I23</f>
        <v>0.22337603646795301</v>
      </c>
      <c r="J50" s="56">
        <f t="shared" ref="J50:K50" si="12">J35/J23</f>
        <v>0.24578608069024091</v>
      </c>
      <c r="K50" s="57">
        <f t="shared" si="12"/>
        <v>0.23485593371398342</v>
      </c>
    </row>
    <row r="51" spans="1:11">
      <c r="A51" s="30" t="s">
        <v>52</v>
      </c>
      <c r="B51" s="56">
        <f>B36/B25</f>
        <v>0.15431854812381224</v>
      </c>
      <c r="C51" s="56">
        <f t="shared" ref="C51:G51" si="13">C36/C25</f>
        <v>0.17239812851012856</v>
      </c>
      <c r="D51" s="57">
        <f t="shared" ref="D51" si="14">D36/D25</f>
        <v>0.164133924812597</v>
      </c>
      <c r="E51" s="56">
        <f t="shared" si="13"/>
        <v>0.18253685242772413</v>
      </c>
      <c r="F51" s="56">
        <f t="shared" si="13"/>
        <v>0.18813750671708382</v>
      </c>
      <c r="G51" s="57">
        <f t="shared" si="13"/>
        <v>0.17590386495689994</v>
      </c>
      <c r="H51" s="56"/>
      <c r="I51" s="56">
        <f>I36/I25</f>
        <v>0.16011303672354218</v>
      </c>
      <c r="J51" s="56">
        <f t="shared" ref="J51:K51" si="15">J36/J25</f>
        <v>0.1864067081889344</v>
      </c>
      <c r="K51" s="57">
        <f t="shared" si="15"/>
        <v>0.17391724769708383</v>
      </c>
    </row>
    <row r="52" spans="1:11">
      <c r="A52" s="30" t="s">
        <v>57</v>
      </c>
      <c r="B52" s="56">
        <f>B37/B29</f>
        <v>0.1500401068674326</v>
      </c>
      <c r="C52" s="56">
        <f t="shared" ref="C52:G52" si="16">C37/C29</f>
        <v>0.16904946336701934</v>
      </c>
      <c r="D52" s="57">
        <f t="shared" ref="D52" si="17">D37/D29</f>
        <v>0.16011852938575641</v>
      </c>
      <c r="E52" s="56">
        <f t="shared" si="16"/>
        <v>0.17082931270106474</v>
      </c>
      <c r="F52" s="56">
        <f t="shared" si="16"/>
        <v>0.16270825324533028</v>
      </c>
      <c r="G52" s="57">
        <f t="shared" si="16"/>
        <v>0.16363333785713244</v>
      </c>
      <c r="H52" s="56"/>
      <c r="I52" s="56">
        <f>I37/I29</f>
        <v>0.15578495585294899</v>
      </c>
      <c r="J52" s="56">
        <f t="shared" ref="J52" si="18">J37/J29</f>
        <v>0.17420188782732021</v>
      </c>
      <c r="K52" s="57">
        <f>K37/K29</f>
        <v>0.16543607072294414</v>
      </c>
    </row>
    <row r="53" spans="1:11">
      <c r="A53" s="30"/>
      <c r="B53" s="56"/>
      <c r="C53" s="56"/>
      <c r="D53" s="57"/>
      <c r="E53" s="56"/>
      <c r="F53" s="56"/>
      <c r="G53" s="57"/>
      <c r="H53" s="56"/>
      <c r="I53" s="56"/>
      <c r="J53" s="56"/>
      <c r="K53" s="56"/>
    </row>
    <row r="54" spans="1:11">
      <c r="A54" s="30"/>
      <c r="B54" s="56"/>
      <c r="C54" s="56"/>
      <c r="D54" s="57"/>
      <c r="E54" s="56"/>
      <c r="F54" s="56"/>
      <c r="G54" s="57"/>
      <c r="H54" s="56"/>
      <c r="I54" s="56"/>
      <c r="J54" s="56"/>
      <c r="K54" s="57"/>
    </row>
    <row r="55" spans="1:11">
      <c r="A55" s="30"/>
      <c r="B55" s="56"/>
      <c r="C55" s="56"/>
      <c r="D55" s="57"/>
      <c r="E55" s="56"/>
      <c r="F55" s="56"/>
      <c r="G55" s="57"/>
      <c r="H55" s="56"/>
      <c r="I55" s="56"/>
      <c r="J55" s="56"/>
      <c r="K55" s="57"/>
    </row>
    <row r="56" spans="1:11">
      <c r="A56" s="30"/>
      <c r="B56" s="126">
        <f>+B6</f>
        <v>2010</v>
      </c>
      <c r="C56" s="126"/>
      <c r="D56" s="126"/>
      <c r="E56" s="126"/>
      <c r="F56" s="126"/>
      <c r="G56" s="126"/>
      <c r="H56" s="56"/>
      <c r="I56" s="126">
        <f>+I6</f>
        <v>2011</v>
      </c>
      <c r="J56" s="126"/>
      <c r="K56" s="126"/>
    </row>
    <row r="57" spans="1:11">
      <c r="A57" s="30"/>
      <c r="B57" s="33" t="s">
        <v>25</v>
      </c>
      <c r="C57" s="33" t="s">
        <v>26</v>
      </c>
      <c r="D57" s="107" t="s">
        <v>82</v>
      </c>
      <c r="E57" s="33" t="s">
        <v>27</v>
      </c>
      <c r="F57" s="33" t="s">
        <v>28</v>
      </c>
      <c r="G57" s="33" t="str">
        <f>"FY "&amp;[0]!PY</f>
        <v>FY 2010</v>
      </c>
      <c r="H57" s="30"/>
      <c r="I57" s="93" t="s">
        <v>25</v>
      </c>
      <c r="J57" s="93" t="s">
        <v>26</v>
      </c>
      <c r="K57" s="34" t="s">
        <v>82</v>
      </c>
    </row>
    <row r="58" spans="1:11">
      <c r="A58" s="30"/>
      <c r="H58" s="29"/>
      <c r="I58" s="29"/>
      <c r="J58" s="29"/>
      <c r="K58" s="29"/>
    </row>
    <row r="59" spans="1:11">
      <c r="A59" s="55" t="s">
        <v>58</v>
      </c>
      <c r="B59" s="30"/>
      <c r="C59" s="30"/>
      <c r="D59" s="36"/>
      <c r="E59" s="30"/>
      <c r="F59" s="30"/>
      <c r="G59" s="36"/>
      <c r="H59" s="30"/>
      <c r="I59" s="30"/>
      <c r="J59" s="30"/>
      <c r="K59" s="36"/>
    </row>
    <row r="60" spans="1:11">
      <c r="A60" s="36" t="s">
        <v>34</v>
      </c>
      <c r="B60" s="37"/>
      <c r="C60" s="37"/>
      <c r="D60" s="38"/>
      <c r="E60" s="37"/>
      <c r="F60" s="37"/>
      <c r="G60" s="38"/>
      <c r="H60" s="38"/>
      <c r="I60" s="37"/>
      <c r="J60" s="37"/>
      <c r="K60" s="38"/>
    </row>
    <row r="61" spans="1:11">
      <c r="A61" s="39" t="s">
        <v>35</v>
      </c>
      <c r="B61" s="37">
        <v>204098</v>
      </c>
      <c r="C61" s="37">
        <v>223787</v>
      </c>
      <c r="D61" s="38">
        <f>SUM(B61:C61)</f>
        <v>427885</v>
      </c>
      <c r="E61" s="37">
        <v>222961</v>
      </c>
      <c r="F61" s="37">
        <v>248948</v>
      </c>
      <c r="G61" s="38">
        <f>SUM(D61:F61)</f>
        <v>899794</v>
      </c>
      <c r="H61" s="38"/>
      <c r="I61" s="37">
        <v>288714</v>
      </c>
      <c r="J61" s="37">
        <v>293000</v>
      </c>
      <c r="K61" s="38">
        <f>I61+J61</f>
        <v>581714</v>
      </c>
    </row>
    <row r="62" spans="1:11">
      <c r="A62" s="39" t="s">
        <v>36</v>
      </c>
      <c r="B62" s="66">
        <v>231128</v>
      </c>
      <c r="C62" s="66">
        <v>288887</v>
      </c>
      <c r="D62" s="67">
        <f>SUM(B62:C62)</f>
        <v>520015</v>
      </c>
      <c r="E62" s="66">
        <v>233731</v>
      </c>
      <c r="F62" s="66">
        <v>279368</v>
      </c>
      <c r="G62" s="67">
        <f>SUM(D62:F62)</f>
        <v>1033114</v>
      </c>
      <c r="H62" s="40"/>
      <c r="I62" s="66">
        <v>337273</v>
      </c>
      <c r="J62" s="66">
        <v>336212</v>
      </c>
      <c r="K62" s="67">
        <f>I62+J62</f>
        <v>673485</v>
      </c>
    </row>
    <row r="63" spans="1:11">
      <c r="A63" s="39" t="s">
        <v>37</v>
      </c>
      <c r="B63" s="68">
        <f>B64-SUM(B61:B62)</f>
        <v>-407</v>
      </c>
      <c r="C63" s="68">
        <f>C64-SUM(C61:C62)</f>
        <v>-303</v>
      </c>
      <c r="D63" s="69">
        <f>D64-SUM(D61:D62)</f>
        <v>-710</v>
      </c>
      <c r="E63" s="68">
        <f>E64-SUM(E61:E62)</f>
        <v>-444</v>
      </c>
      <c r="F63" s="68">
        <f>F64-SUM(F61:F62)</f>
        <v>-976</v>
      </c>
      <c r="G63" s="69">
        <f>SUM(D63:F63)</f>
        <v>-2130</v>
      </c>
      <c r="H63" s="58"/>
      <c r="I63" s="43">
        <f>I64-SUM(I61:I62)</f>
        <v>-499</v>
      </c>
      <c r="J63" s="43">
        <f>J64-SUM(J61:J62)</f>
        <v>-734</v>
      </c>
      <c r="K63" s="44">
        <f>K64-SUM(K61:K62)</f>
        <v>-1233</v>
      </c>
    </row>
    <row r="64" spans="1:11">
      <c r="A64" s="39"/>
      <c r="B64" s="70">
        <v>434819</v>
      </c>
      <c r="C64" s="70">
        <v>512371</v>
      </c>
      <c r="D64" s="71">
        <f>SUM(B64:C64)</f>
        <v>947190</v>
      </c>
      <c r="E64" s="70">
        <v>456248</v>
      </c>
      <c r="F64" s="70">
        <v>527340</v>
      </c>
      <c r="G64" s="71">
        <f>SUM(D64:F64)</f>
        <v>1930778</v>
      </c>
      <c r="H64" s="39"/>
      <c r="I64" s="68">
        <v>625488</v>
      </c>
      <c r="J64" s="68">
        <v>628478</v>
      </c>
      <c r="K64" s="69">
        <f>I64+J64</f>
        <v>1253966</v>
      </c>
    </row>
    <row r="65" spans="1:11">
      <c r="A65" s="40" t="s">
        <v>38</v>
      </c>
      <c r="B65" s="66"/>
      <c r="C65" s="66"/>
      <c r="D65" s="67"/>
      <c r="E65" s="66"/>
      <c r="F65" s="66"/>
      <c r="G65" s="67"/>
      <c r="H65" s="39"/>
      <c r="I65" s="39"/>
      <c r="J65" s="39"/>
      <c r="K65" s="40"/>
    </row>
    <row r="66" spans="1:11">
      <c r="A66" s="39" t="s">
        <v>39</v>
      </c>
      <c r="B66" s="66">
        <v>220410</v>
      </c>
      <c r="C66" s="66">
        <v>223203</v>
      </c>
      <c r="D66" s="67">
        <f>B66+C66</f>
        <v>443613</v>
      </c>
      <c r="E66" s="66">
        <v>218213</v>
      </c>
      <c r="F66" s="66">
        <v>241048</v>
      </c>
      <c r="G66" s="67">
        <f>SUM(D66:F66)</f>
        <v>902874</v>
      </c>
      <c r="H66" s="40"/>
      <c r="I66" s="66">
        <v>232934</v>
      </c>
      <c r="J66" s="66">
        <v>239234</v>
      </c>
      <c r="K66" s="67">
        <f>I66+J66</f>
        <v>472168</v>
      </c>
    </row>
    <row r="67" spans="1:11">
      <c r="A67" s="39" t="s">
        <v>40</v>
      </c>
      <c r="B67" s="66">
        <v>368134</v>
      </c>
      <c r="C67" s="66">
        <v>379048</v>
      </c>
      <c r="D67" s="69">
        <f>B67+C67</f>
        <v>747182</v>
      </c>
      <c r="E67" s="66">
        <v>329119</v>
      </c>
      <c r="F67" s="66">
        <v>332142</v>
      </c>
      <c r="G67" s="67">
        <f>SUM(D67:F67)</f>
        <v>1408443</v>
      </c>
      <c r="H67" s="40"/>
      <c r="I67" s="68">
        <v>399757</v>
      </c>
      <c r="J67" s="68">
        <v>400604</v>
      </c>
      <c r="K67" s="69">
        <f>I67+J67</f>
        <v>800361</v>
      </c>
    </row>
    <row r="68" spans="1:11">
      <c r="A68" s="39"/>
      <c r="B68" s="70">
        <f t="shared" ref="B68:G68" si="19">SUM(B66:B67)</f>
        <v>588544</v>
      </c>
      <c r="C68" s="70">
        <f t="shared" si="19"/>
        <v>602251</v>
      </c>
      <c r="D68" s="71">
        <f t="shared" si="19"/>
        <v>1190795</v>
      </c>
      <c r="E68" s="70">
        <f t="shared" si="19"/>
        <v>547332</v>
      </c>
      <c r="F68" s="70">
        <f t="shared" si="19"/>
        <v>573190</v>
      </c>
      <c r="G68" s="71">
        <f t="shared" si="19"/>
        <v>2311317</v>
      </c>
      <c r="H68" s="39"/>
      <c r="I68" s="41">
        <f>SUM(I66:I67)</f>
        <v>632691</v>
      </c>
      <c r="J68" s="41">
        <f>SUM(J66:J67)</f>
        <v>639838</v>
      </c>
      <c r="K68" s="42">
        <f>SUM(K66:K67)</f>
        <v>1272529</v>
      </c>
    </row>
    <row r="69" spans="1:11">
      <c r="A69" s="40" t="s">
        <v>41</v>
      </c>
      <c r="B69" s="66"/>
      <c r="C69" s="66"/>
      <c r="D69" s="67"/>
      <c r="E69" s="66"/>
      <c r="F69" s="66"/>
      <c r="G69" s="67"/>
      <c r="H69" s="59"/>
      <c r="I69" s="39"/>
      <c r="J69" s="39"/>
      <c r="K69" s="40"/>
    </row>
    <row r="70" spans="1:11">
      <c r="A70" s="39" t="s">
        <v>59</v>
      </c>
      <c r="B70" s="66">
        <v>208669</v>
      </c>
      <c r="C70" s="66">
        <v>226301</v>
      </c>
      <c r="D70" s="67">
        <f>SUM(B70:C70)</f>
        <v>434970</v>
      </c>
      <c r="E70" s="66">
        <v>213247</v>
      </c>
      <c r="F70" s="66">
        <v>247143</v>
      </c>
      <c r="G70" s="67">
        <f>SUM(D70:F70)</f>
        <v>895360</v>
      </c>
      <c r="H70" s="40"/>
      <c r="I70" s="66">
        <v>354774</v>
      </c>
      <c r="J70" s="66">
        <v>335748</v>
      </c>
      <c r="K70" s="67">
        <f>I70+J70</f>
        <v>690522</v>
      </c>
    </row>
    <row r="71" spans="1:11">
      <c r="A71" s="39" t="s">
        <v>43</v>
      </c>
      <c r="B71" s="66">
        <v>179037</v>
      </c>
      <c r="C71" s="66">
        <v>192035</v>
      </c>
      <c r="D71" s="67">
        <f>SUM(B71:C71)</f>
        <v>371072</v>
      </c>
      <c r="E71" s="66">
        <v>195865</v>
      </c>
      <c r="F71" s="66">
        <v>191065</v>
      </c>
      <c r="G71" s="67">
        <f>SUM(D71:F71)</f>
        <v>758002</v>
      </c>
      <c r="H71" s="40"/>
      <c r="I71" s="66">
        <v>217787</v>
      </c>
      <c r="J71" s="66">
        <v>218868</v>
      </c>
      <c r="K71" s="67">
        <f>I71+J71</f>
        <v>436655</v>
      </c>
    </row>
    <row r="72" spans="1:11">
      <c r="A72" s="39" t="s">
        <v>37</v>
      </c>
      <c r="B72" s="68">
        <f>B73-SUM(B70:B71)</f>
        <v>-85</v>
      </c>
      <c r="C72" s="68">
        <f>C73-SUM(C70:C71)</f>
        <v>-51</v>
      </c>
      <c r="D72" s="69">
        <f>D73-SUM(D70:D71)</f>
        <v>-136</v>
      </c>
      <c r="E72" s="68">
        <f>E73-SUM(E70:E71)</f>
        <v>-144</v>
      </c>
      <c r="F72" s="68">
        <f>F73-SUM(F70:F71)</f>
        <v>-895</v>
      </c>
      <c r="G72" s="67">
        <f>SUM(D72:F72)</f>
        <v>-1175</v>
      </c>
      <c r="H72" s="40"/>
      <c r="I72" s="43">
        <f>I73-SUM(I70:I71)</f>
        <v>-309</v>
      </c>
      <c r="J72" s="43">
        <f>J73-SUM(J70:J71)</f>
        <v>51</v>
      </c>
      <c r="K72" s="44">
        <f>K73-SUM(K70:K71)</f>
        <v>-258</v>
      </c>
    </row>
    <row r="73" spans="1:11">
      <c r="A73" s="39"/>
      <c r="B73" s="70">
        <v>387621</v>
      </c>
      <c r="C73" s="70">
        <v>418285</v>
      </c>
      <c r="D73" s="71">
        <f>SUM(B73:C73)</f>
        <v>805906</v>
      </c>
      <c r="E73" s="70">
        <v>408968</v>
      </c>
      <c r="F73" s="70">
        <v>437313</v>
      </c>
      <c r="G73" s="71">
        <f>SUM(D73:F73)</f>
        <v>1652187</v>
      </c>
      <c r="H73" s="39"/>
      <c r="I73" s="68">
        <v>572252</v>
      </c>
      <c r="J73" s="68">
        <v>554667</v>
      </c>
      <c r="K73" s="69">
        <f>I73+J73</f>
        <v>1126919</v>
      </c>
    </row>
    <row r="74" spans="1:11">
      <c r="A74" s="39"/>
      <c r="B74" s="41"/>
      <c r="C74" s="41"/>
      <c r="D74" s="71"/>
      <c r="E74" s="41"/>
      <c r="F74" s="41"/>
      <c r="G74" s="71"/>
      <c r="H74" s="39"/>
      <c r="I74" s="41"/>
      <c r="J74" s="41"/>
      <c r="K74" s="42"/>
    </row>
    <row r="75" spans="1:11">
      <c r="A75" s="40" t="s">
        <v>44</v>
      </c>
      <c r="B75" s="70">
        <v>358477</v>
      </c>
      <c r="C75" s="70">
        <v>394441</v>
      </c>
      <c r="D75" s="71">
        <f>SUM(B75:C75)</f>
        <v>752918</v>
      </c>
      <c r="E75" s="70">
        <v>402332</v>
      </c>
      <c r="F75" s="70">
        <v>389704</v>
      </c>
      <c r="G75" s="71">
        <f>SUM(D75:F75)</f>
        <v>1544954</v>
      </c>
      <c r="H75" s="40"/>
      <c r="I75" s="70">
        <v>420261</v>
      </c>
      <c r="J75" s="70">
        <v>393860</v>
      </c>
      <c r="K75" s="71">
        <f>I75+J75</f>
        <v>814121</v>
      </c>
    </row>
    <row r="76" spans="1:11">
      <c r="A76" s="40"/>
      <c r="B76" s="39"/>
      <c r="C76" s="39"/>
      <c r="D76" s="67"/>
      <c r="E76" s="39"/>
      <c r="F76" s="39"/>
      <c r="G76" s="67"/>
      <c r="H76" s="40"/>
      <c r="I76" s="39"/>
      <c r="J76" s="39"/>
      <c r="K76" s="67"/>
    </row>
    <row r="77" spans="1:11">
      <c r="A77" s="30" t="s">
        <v>45</v>
      </c>
      <c r="B77" s="43">
        <f>B79-SUM(B75,B73,B68,B64)</f>
        <v>-1616</v>
      </c>
      <c r="C77" s="43">
        <f>C79-SUM(C75,C73,C68,C64)</f>
        <v>-2244</v>
      </c>
      <c r="D77" s="69">
        <f>D79-SUM(D64,D68,D73,D75)</f>
        <v>-3860</v>
      </c>
      <c r="E77" s="43">
        <f>E79-SUM(E75,E73,E68,E64)</f>
        <v>-2278</v>
      </c>
      <c r="F77" s="43">
        <f>F79-SUM(F75,F73,F68,F64)</f>
        <v>-2644</v>
      </c>
      <c r="G77" s="69">
        <f>SUM(D77:F77)</f>
        <v>-8782</v>
      </c>
      <c r="H77" s="39"/>
      <c r="I77" s="43">
        <f>I79-SUM(I64,I68,I73,I75)</f>
        <v>-2617</v>
      </c>
      <c r="J77" s="43">
        <f>J79-SUM(J64,J68,J73,J75)</f>
        <v>-3315</v>
      </c>
      <c r="K77" s="44">
        <f>K79-SUM(K64,K68,K73,K75)</f>
        <v>-5932</v>
      </c>
    </row>
    <row r="78" spans="1:11">
      <c r="A78" s="30"/>
      <c r="B78" s="39"/>
      <c r="C78" s="39"/>
      <c r="D78" s="67"/>
      <c r="E78" s="39"/>
      <c r="F78" s="39"/>
      <c r="G78" s="67"/>
      <c r="H78" s="39"/>
      <c r="I78" s="39"/>
      <c r="J78" s="39"/>
      <c r="K78" s="67"/>
    </row>
    <row r="79" spans="1:11" ht="13.5" thickBot="1">
      <c r="A79" s="45" t="s">
        <v>60</v>
      </c>
      <c r="B79" s="76">
        <v>1767845</v>
      </c>
      <c r="C79" s="76">
        <v>1925104</v>
      </c>
      <c r="D79" s="77">
        <f>SUM(B79:C79)</f>
        <v>3692949</v>
      </c>
      <c r="E79" s="76">
        <v>1812602</v>
      </c>
      <c r="F79" s="76">
        <v>1924903</v>
      </c>
      <c r="G79" s="77">
        <f>SUM(D79:F79)</f>
        <v>7430454</v>
      </c>
      <c r="H79" s="37"/>
      <c r="I79" s="76">
        <v>2248075</v>
      </c>
      <c r="J79" s="76">
        <v>2213528</v>
      </c>
      <c r="K79" s="77">
        <f>I79+J79</f>
        <v>4461603</v>
      </c>
    </row>
    <row r="80" spans="1:11" ht="13.5" thickTop="1">
      <c r="A80" s="36"/>
      <c r="B80" s="37"/>
      <c r="C80" s="37"/>
      <c r="D80" s="38"/>
      <c r="E80" s="37"/>
      <c r="F80" s="37"/>
      <c r="G80" s="38"/>
      <c r="H80" s="38"/>
      <c r="I80" s="37"/>
      <c r="J80" s="37"/>
      <c r="K80" s="38"/>
    </row>
    <row r="81" spans="1:11">
      <c r="A81" s="55" t="s">
        <v>61</v>
      </c>
      <c r="B81" s="30"/>
      <c r="C81" s="30"/>
      <c r="D81" s="36"/>
      <c r="E81" s="30"/>
      <c r="F81" s="30"/>
      <c r="G81" s="36"/>
      <c r="H81" s="30"/>
      <c r="I81" s="30"/>
      <c r="J81" s="30"/>
      <c r="K81" s="36"/>
    </row>
    <row r="82" spans="1:11">
      <c r="A82" s="36" t="s">
        <v>34</v>
      </c>
      <c r="B82" s="30"/>
      <c r="C82" s="30"/>
      <c r="D82" s="36"/>
      <c r="E82" s="30"/>
      <c r="F82" s="30"/>
      <c r="G82" s="36"/>
      <c r="H82" s="30"/>
      <c r="I82" s="30"/>
      <c r="J82" s="30"/>
      <c r="K82" s="36"/>
    </row>
    <row r="83" spans="1:11">
      <c r="A83" s="39" t="s">
        <v>35</v>
      </c>
      <c r="B83" s="37">
        <v>131521</v>
      </c>
      <c r="C83" s="37">
        <v>140452</v>
      </c>
      <c r="D83" s="38"/>
      <c r="E83" s="37">
        <v>142959</v>
      </c>
      <c r="F83" s="37">
        <v>165505</v>
      </c>
      <c r="G83" s="38"/>
      <c r="H83" s="37"/>
      <c r="I83" s="37">
        <v>201925</v>
      </c>
      <c r="J83" s="37">
        <v>217518</v>
      </c>
      <c r="K83" s="38"/>
    </row>
    <row r="84" spans="1:11">
      <c r="A84" s="39" t="s">
        <v>36</v>
      </c>
      <c r="B84" s="66">
        <v>319801</v>
      </c>
      <c r="C84" s="66">
        <v>359727</v>
      </c>
      <c r="D84" s="67"/>
      <c r="E84" s="66">
        <v>344160</v>
      </c>
      <c r="F84" s="66">
        <v>368140</v>
      </c>
      <c r="G84" s="67"/>
      <c r="H84" s="39"/>
      <c r="I84" s="66">
        <v>439693</v>
      </c>
      <c r="J84" s="66">
        <v>485276</v>
      </c>
      <c r="K84" s="67"/>
    </row>
    <row r="85" spans="1:11">
      <c r="A85" s="39" t="s">
        <v>37</v>
      </c>
      <c r="B85" s="68">
        <f>B86-SUM(B83:B84)</f>
        <v>-386</v>
      </c>
      <c r="C85" s="68">
        <f>C86-SUM(C83:C84)</f>
        <v>-257</v>
      </c>
      <c r="D85" s="67"/>
      <c r="E85" s="68">
        <f>E86-SUM(E83:E84)</f>
        <v>-248</v>
      </c>
      <c r="F85" s="68">
        <f>F86-SUM(F83:F84)</f>
        <v>-822</v>
      </c>
      <c r="G85" s="67"/>
      <c r="H85" s="39"/>
      <c r="I85" s="43">
        <f>I86-SUM(I83:I84)</f>
        <v>-642</v>
      </c>
      <c r="J85" s="43">
        <f>J86-SUM(J83:J84)</f>
        <v>-654</v>
      </c>
      <c r="K85" s="40"/>
    </row>
    <row r="86" spans="1:11">
      <c r="A86" s="39"/>
      <c r="B86" s="70">
        <v>450936</v>
      </c>
      <c r="C86" s="70">
        <v>499922</v>
      </c>
      <c r="D86" s="67"/>
      <c r="E86" s="70">
        <v>486871</v>
      </c>
      <c r="F86" s="70">
        <v>532823</v>
      </c>
      <c r="G86" s="67"/>
      <c r="H86" s="39"/>
      <c r="I86" s="68">
        <v>640976</v>
      </c>
      <c r="J86" s="68">
        <v>702140</v>
      </c>
      <c r="K86" s="67"/>
    </row>
    <row r="87" spans="1:11">
      <c r="A87" s="40" t="s">
        <v>38</v>
      </c>
      <c r="B87" s="66"/>
      <c r="C87" s="66"/>
      <c r="D87" s="67"/>
      <c r="E87" s="66"/>
      <c r="F87" s="66"/>
      <c r="G87" s="67"/>
      <c r="H87" s="39"/>
      <c r="I87" s="39"/>
      <c r="J87" s="39"/>
      <c r="K87" s="40"/>
    </row>
    <row r="88" spans="1:11">
      <c r="A88" s="39" t="s">
        <v>39</v>
      </c>
      <c r="B88" s="66">
        <v>78976</v>
      </c>
      <c r="C88" s="66">
        <v>80550</v>
      </c>
      <c r="D88" s="67"/>
      <c r="E88" s="66">
        <v>80986</v>
      </c>
      <c r="F88" s="66">
        <v>86315</v>
      </c>
      <c r="G88" s="67"/>
      <c r="H88" s="39"/>
      <c r="I88" s="66">
        <v>96090</v>
      </c>
      <c r="J88" s="66">
        <v>97236</v>
      </c>
      <c r="K88" s="67"/>
    </row>
    <row r="89" spans="1:11">
      <c r="A89" s="39" t="s">
        <v>40</v>
      </c>
      <c r="B89" s="66">
        <v>314465</v>
      </c>
      <c r="C89" s="66">
        <v>334971</v>
      </c>
      <c r="D89" s="67"/>
      <c r="E89" s="66">
        <v>267545</v>
      </c>
      <c r="F89" s="66">
        <v>288969</v>
      </c>
      <c r="G89" s="67"/>
      <c r="H89" s="39"/>
      <c r="I89" s="66">
        <v>352067</v>
      </c>
      <c r="J89" s="66">
        <v>346335</v>
      </c>
      <c r="K89" s="67"/>
    </row>
    <row r="90" spans="1:11">
      <c r="A90" s="39"/>
      <c r="B90" s="70">
        <f>SUM(B88:B89)</f>
        <v>393441</v>
      </c>
      <c r="C90" s="70">
        <f>SUM(C88:C89)</f>
        <v>415521</v>
      </c>
      <c r="D90" s="67"/>
      <c r="E90" s="70">
        <f>SUM(E88:E89)</f>
        <v>348531</v>
      </c>
      <c r="F90" s="70">
        <f>SUM(F88:F89)</f>
        <v>375284</v>
      </c>
      <c r="G90" s="67"/>
      <c r="H90" s="39"/>
      <c r="I90" s="41">
        <f>SUM(I88:I89)</f>
        <v>448157</v>
      </c>
      <c r="J90" s="41">
        <f>SUM(J88:J89)</f>
        <v>443571</v>
      </c>
      <c r="K90" s="40"/>
    </row>
    <row r="91" spans="1:11">
      <c r="A91" s="40" t="s">
        <v>41</v>
      </c>
      <c r="B91" s="66"/>
      <c r="C91" s="66"/>
      <c r="D91" s="67"/>
      <c r="E91" s="66"/>
      <c r="F91" s="66"/>
      <c r="G91" s="72"/>
      <c r="H91" s="39"/>
      <c r="I91" s="39"/>
      <c r="J91" s="39"/>
      <c r="K91" s="40"/>
    </row>
    <row r="92" spans="1:11">
      <c r="A92" s="39" t="s">
        <v>59</v>
      </c>
      <c r="B92" s="66">
        <v>76844</v>
      </c>
      <c r="C92" s="66">
        <v>84800</v>
      </c>
      <c r="D92" s="67"/>
      <c r="E92" s="66">
        <v>84659</v>
      </c>
      <c r="F92" s="66">
        <v>94113</v>
      </c>
      <c r="G92" s="67"/>
      <c r="H92" s="39"/>
      <c r="I92" s="66">
        <v>163475</v>
      </c>
      <c r="J92" s="66">
        <v>177129</v>
      </c>
      <c r="K92" s="67"/>
    </row>
    <row r="93" spans="1:11">
      <c r="A93" s="39" t="s">
        <v>43</v>
      </c>
      <c r="B93" s="66">
        <v>63535</v>
      </c>
      <c r="C93" s="66">
        <v>65639</v>
      </c>
      <c r="D93" s="67"/>
      <c r="E93" s="66">
        <v>69130</v>
      </c>
      <c r="F93" s="66">
        <v>65525</v>
      </c>
      <c r="G93" s="67"/>
      <c r="H93" s="39"/>
      <c r="I93" s="66">
        <v>77553</v>
      </c>
      <c r="J93" s="66">
        <v>81436</v>
      </c>
      <c r="K93" s="67"/>
    </row>
    <row r="94" spans="1:11">
      <c r="A94" s="39" t="s">
        <v>37</v>
      </c>
      <c r="B94" s="68">
        <f>B95-SUM(B92:B93)</f>
        <v>-55</v>
      </c>
      <c r="C94" s="68">
        <f>C95-SUM(C92:C93)</f>
        <v>-1</v>
      </c>
      <c r="D94" s="67"/>
      <c r="E94" s="68">
        <f>E95-SUM(E92:E93)</f>
        <v>-17</v>
      </c>
      <c r="F94" s="68">
        <f>F95-SUM(F92:F93)</f>
        <v>-33</v>
      </c>
      <c r="G94" s="67"/>
      <c r="H94" s="39"/>
      <c r="I94" s="43">
        <f>I95-SUM(I92:I93)</f>
        <v>-180</v>
      </c>
      <c r="J94" s="43">
        <f>J95-SUM(J92:J93)</f>
        <v>0</v>
      </c>
      <c r="K94" s="40"/>
    </row>
    <row r="95" spans="1:11">
      <c r="A95" s="39"/>
      <c r="B95" s="70">
        <v>140324</v>
      </c>
      <c r="C95" s="70">
        <v>150438</v>
      </c>
      <c r="D95" s="67"/>
      <c r="E95" s="70">
        <v>153772</v>
      </c>
      <c r="F95" s="70">
        <v>159605</v>
      </c>
      <c r="G95" s="67"/>
      <c r="H95" s="39"/>
      <c r="I95" s="68">
        <v>240848</v>
      </c>
      <c r="J95" s="68">
        <v>258565</v>
      </c>
      <c r="K95" s="67"/>
    </row>
    <row r="96" spans="1:11">
      <c r="A96" s="39"/>
      <c r="B96" s="41"/>
      <c r="C96" s="41"/>
      <c r="D96" s="40"/>
      <c r="E96" s="41"/>
      <c r="F96" s="41"/>
      <c r="G96" s="40"/>
      <c r="H96" s="39"/>
      <c r="I96" s="41"/>
      <c r="J96" s="41"/>
      <c r="K96" s="40"/>
    </row>
    <row r="97" spans="1:11">
      <c r="A97" s="40" t="s">
        <v>44</v>
      </c>
      <c r="B97" s="70">
        <v>271340</v>
      </c>
      <c r="C97" s="70">
        <v>318450</v>
      </c>
      <c r="D97" s="67"/>
      <c r="E97" s="70">
        <v>357800</v>
      </c>
      <c r="F97" s="70">
        <v>342578</v>
      </c>
      <c r="G97" s="67"/>
      <c r="H97" s="39"/>
      <c r="I97" s="68">
        <v>392823</v>
      </c>
      <c r="J97" s="68">
        <v>374139</v>
      </c>
      <c r="K97" s="67"/>
    </row>
    <row r="98" spans="1:11">
      <c r="A98" s="40"/>
      <c r="B98" s="39"/>
      <c r="C98" s="39"/>
      <c r="D98" s="40"/>
      <c r="E98" s="39"/>
      <c r="F98" s="39"/>
      <c r="G98" s="40"/>
      <c r="H98" s="39"/>
      <c r="I98" s="39"/>
      <c r="J98" s="39"/>
      <c r="K98" s="39"/>
    </row>
    <row r="99" spans="1:11">
      <c r="A99" s="30" t="s">
        <v>45</v>
      </c>
      <c r="B99" s="43">
        <f>B101-SUM(B97,B95,B90,B86)</f>
        <v>-362</v>
      </c>
      <c r="C99" s="43">
        <f>C101-SUM(C97,C95,C90,C86)</f>
        <v>-570</v>
      </c>
      <c r="D99" s="40"/>
      <c r="E99" s="43">
        <f>E101-SUM(E97,E95,E90,E86)</f>
        <v>-490</v>
      </c>
      <c r="F99" s="43">
        <f>F101-SUM(F97,F95,F90,F86)</f>
        <v>-748</v>
      </c>
      <c r="G99" s="40"/>
      <c r="H99" s="37"/>
      <c r="I99" s="43">
        <f>I101-SUM(I86,I90,I95,I97)</f>
        <v>-711</v>
      </c>
      <c r="J99" s="43">
        <f>J101-SUM(J86,J90,J95,J97)</f>
        <v>-1243</v>
      </c>
      <c r="K99" s="37"/>
    </row>
    <row r="100" spans="1:11">
      <c r="A100" s="30"/>
      <c r="B100" s="39"/>
      <c r="C100" s="39"/>
      <c r="D100" s="40"/>
      <c r="E100" s="39"/>
      <c r="F100" s="39"/>
      <c r="G100" s="40"/>
      <c r="H100" s="30"/>
      <c r="I100" s="39"/>
      <c r="J100" s="39"/>
      <c r="K100" s="36"/>
    </row>
    <row r="101" spans="1:11" ht="13.5" thickBot="1">
      <c r="A101" s="45" t="s">
        <v>63</v>
      </c>
      <c r="B101" s="76">
        <v>1255679</v>
      </c>
      <c r="C101" s="76">
        <v>1383761</v>
      </c>
      <c r="D101" s="38"/>
      <c r="E101" s="76">
        <v>1346484</v>
      </c>
      <c r="F101" s="76">
        <v>1409542</v>
      </c>
      <c r="G101" s="38"/>
      <c r="H101" s="39"/>
      <c r="I101" s="76">
        <v>1722093</v>
      </c>
      <c r="J101" s="76">
        <v>1777172</v>
      </c>
      <c r="K101" s="40"/>
    </row>
    <row r="102" spans="1:11" ht="13.5" thickTop="1">
      <c r="A102" s="45"/>
      <c r="B102" s="39"/>
      <c r="C102" s="39"/>
      <c r="D102" s="40"/>
      <c r="E102" s="39"/>
      <c r="F102" s="39"/>
      <c r="G102" s="40"/>
      <c r="H102" s="39"/>
      <c r="I102" s="39"/>
      <c r="J102" s="39"/>
      <c r="K102" s="40"/>
    </row>
    <row r="103" spans="1:11">
      <c r="A103" s="62" t="s">
        <v>64</v>
      </c>
      <c r="B103" s="30"/>
      <c r="C103" s="30"/>
      <c r="D103" s="36"/>
      <c r="E103" s="30"/>
      <c r="F103" s="30"/>
      <c r="G103" s="36"/>
      <c r="H103" s="30"/>
      <c r="I103" s="30"/>
      <c r="J103" s="30"/>
      <c r="K103" s="36"/>
    </row>
    <row r="104" spans="1:11">
      <c r="A104" s="30" t="s">
        <v>62</v>
      </c>
      <c r="B104" s="80">
        <v>17370</v>
      </c>
      <c r="C104" s="80">
        <v>17118</v>
      </c>
      <c r="D104" s="110">
        <f>SUM(B104:C104)</f>
        <v>34488</v>
      </c>
      <c r="E104" s="80">
        <v>16929</v>
      </c>
      <c r="F104" s="80">
        <v>17045</v>
      </c>
      <c r="G104" s="38">
        <f t="shared" ref="G104:G109" si="20">SUM(D104:F104)</f>
        <v>68462</v>
      </c>
      <c r="H104" s="30"/>
      <c r="I104" s="80">
        <v>16401</v>
      </c>
      <c r="J104" s="80">
        <v>16589</v>
      </c>
      <c r="K104" s="38">
        <f>SUM(I104:J104)</f>
        <v>32990</v>
      </c>
    </row>
    <row r="105" spans="1:11">
      <c r="A105" s="30" t="s">
        <v>38</v>
      </c>
      <c r="B105" s="81">
        <v>15750</v>
      </c>
      <c r="C105" s="81">
        <v>15273</v>
      </c>
      <c r="D105" s="111">
        <f>SUM(B105:C105)</f>
        <v>31023</v>
      </c>
      <c r="E105" s="81">
        <v>15626</v>
      </c>
      <c r="F105" s="81">
        <v>15699</v>
      </c>
      <c r="G105" s="67">
        <f t="shared" si="20"/>
        <v>62348</v>
      </c>
      <c r="H105" s="39"/>
      <c r="I105" s="81">
        <v>15826</v>
      </c>
      <c r="J105" s="39">
        <v>16350</v>
      </c>
      <c r="K105" s="67">
        <f>SUM(I105:J105)</f>
        <v>32176</v>
      </c>
    </row>
    <row r="106" spans="1:11">
      <c r="A106" s="30" t="s">
        <v>41</v>
      </c>
      <c r="B106" s="81">
        <v>14763</v>
      </c>
      <c r="C106" s="81">
        <v>15523</v>
      </c>
      <c r="D106" s="111">
        <f>SUM(B106:C106)</f>
        <v>30286</v>
      </c>
      <c r="E106" s="81">
        <v>15109</v>
      </c>
      <c r="F106" s="81">
        <v>15868</v>
      </c>
      <c r="G106" s="67">
        <f t="shared" si="20"/>
        <v>61263</v>
      </c>
      <c r="H106" s="39"/>
      <c r="I106" s="81">
        <v>21597</v>
      </c>
      <c r="J106" s="39">
        <v>21775</v>
      </c>
      <c r="K106" s="67">
        <f>SUM(I106:J106)</f>
        <v>43372</v>
      </c>
    </row>
    <row r="107" spans="1:11">
      <c r="A107" s="30" t="s">
        <v>44</v>
      </c>
      <c r="B107" s="81">
        <v>17688</v>
      </c>
      <c r="C107" s="81">
        <v>17823</v>
      </c>
      <c r="D107" s="111">
        <f t="shared" ref="D107" si="21">SUM(B107:C107)</f>
        <v>35511</v>
      </c>
      <c r="E107" s="81">
        <v>18811</v>
      </c>
      <c r="F107" s="81">
        <v>19974</v>
      </c>
      <c r="G107" s="67">
        <f t="shared" si="20"/>
        <v>74296</v>
      </c>
      <c r="H107" s="39"/>
      <c r="I107" s="81">
        <v>19279</v>
      </c>
      <c r="J107" s="39">
        <v>19178</v>
      </c>
      <c r="K107" s="67">
        <f>SUM(I107:J107)</f>
        <v>38457</v>
      </c>
    </row>
    <row r="108" spans="1:11">
      <c r="A108" s="30" t="s">
        <v>65</v>
      </c>
      <c r="B108" s="68">
        <f>B109-SUM(B104:B107)</f>
        <v>369</v>
      </c>
      <c r="C108" s="68">
        <f>C109-SUM(C104:C107)</f>
        <v>336</v>
      </c>
      <c r="D108" s="111">
        <f>SUM(B108:C108)</f>
        <v>705</v>
      </c>
      <c r="E108" s="68">
        <f>E109-SUM(E104:E107)</f>
        <v>658</v>
      </c>
      <c r="F108" s="68">
        <f>F109-SUM(F104:F107)</f>
        <v>674</v>
      </c>
      <c r="G108" s="69">
        <f t="shared" si="20"/>
        <v>2037</v>
      </c>
      <c r="H108" s="39"/>
      <c r="I108" s="68">
        <f>I109-SUM(I104:I107)</f>
        <v>584</v>
      </c>
      <c r="J108" s="68">
        <f>J109-SUM(J104:J107)</f>
        <v>626</v>
      </c>
      <c r="K108" s="69">
        <f>K109-SUM(K104:K107)</f>
        <v>1210</v>
      </c>
    </row>
    <row r="109" spans="1:11" ht="13.5" thickBot="1">
      <c r="B109" s="82">
        <v>65940</v>
      </c>
      <c r="C109" s="82">
        <v>66073</v>
      </c>
      <c r="D109" s="112">
        <f>SUM(D104:D108)</f>
        <v>132013</v>
      </c>
      <c r="E109" s="82">
        <v>67133</v>
      </c>
      <c r="F109" s="82">
        <v>69260</v>
      </c>
      <c r="G109" s="79">
        <f t="shared" si="20"/>
        <v>268406</v>
      </c>
      <c r="H109" s="30"/>
      <c r="I109" s="82">
        <v>73687</v>
      </c>
      <c r="J109" s="82">
        <v>74518</v>
      </c>
      <c r="K109" s="79">
        <f>SUM(I109:J109)</f>
        <v>148205</v>
      </c>
    </row>
    <row r="110" spans="1:11" ht="13.5" thickTop="1"/>
  </sheetData>
  <mergeCells count="7">
    <mergeCell ref="B56:G56"/>
    <mergeCell ref="I56:K56"/>
    <mergeCell ref="A1:K1"/>
    <mergeCell ref="A2:K2"/>
    <mergeCell ref="A3:K3"/>
    <mergeCell ref="B6:G6"/>
    <mergeCell ref="I6:K6"/>
  </mergeCells>
  <printOptions horizontalCentered="1"/>
  <pageMargins left="0" right="0" top="0.75" bottom="0.75" header="0.3" footer="0.3"/>
  <pageSetup scale="75" orientation="portrait" r:id="rId1"/>
  <headerFooter>
    <oddHeader>&amp;LDOVER CORPORATION - INVESTOR SUPPLEMENT
SECOND QUARTER 2011</oddHeader>
  </headerFooter>
  <rowBreaks count="1" manualBreakCount="1">
    <brk id="53" max="16383" man="1"/>
  </rowBreaks>
  <ignoredErrors>
    <ignoredError sqref="I27:K27 K85 K94 D13 D37 G65 D63:D71 G69 D15:D17 D19:D21 E15 E26 D41:D44 E38 D38:D40 E19 B65:C65 E65 F65 B69:C69 E69 F69 B74:C74 E74 F74 B76:C76 E76 F76 K93 B78:C78 E78 F78 D73 D23 E28" formula="1"/>
  </ignoredErrors>
</worksheet>
</file>

<file path=xl/worksheets/sheet3.xml><?xml version="1.0" encoding="utf-8"?>
<worksheet xmlns="http://schemas.openxmlformats.org/spreadsheetml/2006/main" xmlns:r="http://schemas.openxmlformats.org/officeDocument/2006/relationships">
  <sheetPr codeName="Sheet4">
    <pageSetUpPr fitToPage="1"/>
  </sheetPr>
  <dimension ref="A2:K35"/>
  <sheetViews>
    <sheetView showGridLines="0" zoomScaleNormal="100" workbookViewId="0">
      <selection activeCell="I23" sqref="I23:J23"/>
    </sheetView>
  </sheetViews>
  <sheetFormatPr defaultRowHeight="12.75" outlineLevelRow="1"/>
  <cols>
    <col min="1" max="1" width="40.140625" bestFit="1" customWidth="1"/>
    <col min="2" max="7" width="11.140625" customWidth="1"/>
    <col min="8" max="8" width="2.7109375" customWidth="1"/>
    <col min="9" max="11" width="11.140625" customWidth="1"/>
  </cols>
  <sheetData>
    <row r="2" spans="1:11" ht="18">
      <c r="A2" s="130" t="s">
        <v>30</v>
      </c>
      <c r="B2" s="130"/>
      <c r="C2" s="130"/>
      <c r="D2" s="130"/>
      <c r="E2" s="130"/>
      <c r="F2" s="130"/>
      <c r="G2" s="130"/>
      <c r="H2" s="130"/>
      <c r="I2" s="130"/>
      <c r="J2" s="130"/>
      <c r="K2" s="130"/>
    </row>
    <row r="3" spans="1:11" ht="18">
      <c r="A3" s="131" t="s">
        <v>66</v>
      </c>
      <c r="B3" s="131"/>
      <c r="C3" s="131"/>
      <c r="D3" s="131"/>
      <c r="E3" s="131"/>
      <c r="F3" s="131"/>
      <c r="G3" s="131"/>
      <c r="H3" s="131"/>
      <c r="I3" s="131"/>
      <c r="J3" s="131"/>
      <c r="K3" s="131"/>
    </row>
    <row r="4" spans="1:11" ht="18">
      <c r="A4" s="132" t="s">
        <v>67</v>
      </c>
      <c r="B4" s="132"/>
      <c r="C4" s="132"/>
      <c r="D4" s="132"/>
      <c r="E4" s="132"/>
      <c r="F4" s="132"/>
      <c r="G4" s="132"/>
      <c r="H4" s="132"/>
      <c r="I4" s="132"/>
      <c r="J4" s="132"/>
      <c r="K4" s="132"/>
    </row>
    <row r="5" spans="1:11" s="87" customFormat="1" ht="12">
      <c r="A5" s="86"/>
      <c r="B5" s="86"/>
      <c r="C5" s="86"/>
      <c r="D5" s="86"/>
      <c r="E5" s="86"/>
      <c r="F5" s="86"/>
      <c r="G5" s="86"/>
      <c r="H5" s="86"/>
      <c r="I5" s="86"/>
      <c r="J5" s="86"/>
      <c r="K5" s="86"/>
    </row>
    <row r="6" spans="1:11" s="87" customFormat="1" ht="12">
      <c r="A6" s="86"/>
      <c r="B6" s="86"/>
      <c r="C6" s="86"/>
      <c r="D6" s="86"/>
      <c r="E6" s="86"/>
      <c r="F6" s="86"/>
      <c r="G6" s="86"/>
      <c r="H6" s="86"/>
      <c r="I6" s="86"/>
      <c r="J6" s="86"/>
      <c r="K6" s="86"/>
    </row>
    <row r="7" spans="1:11" s="87" customFormat="1" ht="12">
      <c r="A7" s="86"/>
      <c r="B7" s="86"/>
      <c r="C7" s="86"/>
      <c r="D7" s="86"/>
      <c r="E7" s="86"/>
      <c r="F7" s="86"/>
      <c r="G7" s="86"/>
      <c r="H7" s="86"/>
      <c r="I7" s="86"/>
      <c r="J7" s="86"/>
      <c r="K7" s="86"/>
    </row>
    <row r="8" spans="1:11" s="87" customFormat="1" ht="12"/>
    <row r="9" spans="1:11">
      <c r="B9" s="123">
        <v>2010</v>
      </c>
      <c r="C9" s="123"/>
      <c r="D9" s="123"/>
      <c r="E9" s="123"/>
      <c r="F9" s="123"/>
      <c r="G9" s="123"/>
      <c r="I9" s="123">
        <v>2011</v>
      </c>
      <c r="J9" s="123"/>
      <c r="K9" s="123"/>
    </row>
    <row r="10" spans="1:11">
      <c r="B10" s="94" t="s">
        <v>25</v>
      </c>
      <c r="C10" s="94" t="s">
        <v>26</v>
      </c>
      <c r="D10" s="94" t="s">
        <v>82</v>
      </c>
      <c r="E10" s="94" t="s">
        <v>27</v>
      </c>
      <c r="F10" s="94" t="s">
        <v>28</v>
      </c>
      <c r="G10" s="15" t="str">
        <f>"FY "&amp;[0]!PY</f>
        <v>FY 2010</v>
      </c>
      <c r="I10" s="94" t="s">
        <v>25</v>
      </c>
      <c r="J10" s="94" t="s">
        <v>26</v>
      </c>
      <c r="K10" s="94" t="s">
        <v>82</v>
      </c>
    </row>
    <row r="12" spans="1:11" hidden="1" outlineLevel="1">
      <c r="A12" s="84" t="s">
        <v>68</v>
      </c>
    </row>
    <row r="13" spans="1:11" hidden="1" outlineLevel="1">
      <c r="A13" s="88" t="str">
        <f>+A23</f>
        <v>Continuing operations</v>
      </c>
      <c r="B13" s="91">
        <v>121485</v>
      </c>
      <c r="C13" s="91">
        <v>171893</v>
      </c>
      <c r="D13" s="113">
        <f>SUM(B13:C13)</f>
        <v>293378</v>
      </c>
      <c r="E13" s="91">
        <v>222758</v>
      </c>
      <c r="F13" s="91">
        <v>191771</v>
      </c>
      <c r="G13" s="91">
        <v>707908</v>
      </c>
      <c r="I13" s="91">
        <v>183307</v>
      </c>
      <c r="J13" s="91">
        <v>249094</v>
      </c>
      <c r="K13" s="91">
        <v>432401</v>
      </c>
    </row>
    <row r="14" spans="1:11" hidden="1" outlineLevel="1">
      <c r="A14" s="88" t="str">
        <f>+A24</f>
        <v>Discontinued operations</v>
      </c>
      <c r="B14" s="89">
        <v>-13358</v>
      </c>
      <c r="C14" s="89">
        <v>-2023</v>
      </c>
      <c r="D14" s="114">
        <f>SUM(B14:C14)</f>
        <v>-15381</v>
      </c>
      <c r="E14" s="89">
        <v>1001</v>
      </c>
      <c r="F14" s="89">
        <v>6576</v>
      </c>
      <c r="G14" s="89">
        <v>-7804</v>
      </c>
      <c r="I14" s="89">
        <v>11599</v>
      </c>
      <c r="J14" s="89">
        <v>676</v>
      </c>
      <c r="K14" s="89">
        <v>12274</v>
      </c>
    </row>
    <row r="15" spans="1:11" hidden="1" outlineLevel="1">
      <c r="A15" s="88" t="str">
        <f>+A25</f>
        <v>Net earnings</v>
      </c>
      <c r="B15" s="89">
        <v>108127</v>
      </c>
      <c r="C15" s="89">
        <v>169870</v>
      </c>
      <c r="D15" s="114">
        <f>SUM(B15:C15)</f>
        <v>277997</v>
      </c>
      <c r="E15" s="89">
        <v>223760</v>
      </c>
      <c r="F15" s="89">
        <v>198347</v>
      </c>
      <c r="G15" s="89">
        <v>700104</v>
      </c>
      <c r="I15" s="89">
        <v>194905</v>
      </c>
      <c r="J15" s="89">
        <v>249769</v>
      </c>
      <c r="K15" s="89">
        <v>444675</v>
      </c>
    </row>
    <row r="16" spans="1:11" hidden="1" outlineLevel="1">
      <c r="A16" s="85"/>
      <c r="D16" s="115"/>
    </row>
    <row r="17" spans="1:11" collapsed="1">
      <c r="A17" s="84" t="s">
        <v>14</v>
      </c>
      <c r="D17" s="115"/>
    </row>
    <row r="18" spans="1:11">
      <c r="A18" s="88" t="str">
        <f>+A23</f>
        <v>Continuing operations</v>
      </c>
      <c r="B18" s="90">
        <f>ROUND(B13/B$28,2)</f>
        <v>0.65</v>
      </c>
      <c r="C18" s="90">
        <f t="shared" ref="C18:G18" si="0">ROUND(C13/C$28,2)</f>
        <v>0.92</v>
      </c>
      <c r="D18" s="116">
        <f t="shared" ref="D18" si="1">ROUND(D13/D$28,2)</f>
        <v>1.57</v>
      </c>
      <c r="E18" s="90">
        <f t="shared" si="0"/>
        <v>1.19</v>
      </c>
      <c r="F18" s="90">
        <f t="shared" si="0"/>
        <v>1.03</v>
      </c>
      <c r="G18" s="116">
        <f t="shared" si="0"/>
        <v>3.79</v>
      </c>
      <c r="I18" s="90">
        <f t="shared" ref="I18:J18" si="2">ROUND(I13/I$28,2)</f>
        <v>0.98</v>
      </c>
      <c r="J18" s="90">
        <f t="shared" si="2"/>
        <v>1.34</v>
      </c>
      <c r="K18" s="116">
        <f t="shared" ref="K18" si="3">ROUND(K13/K$28,2)</f>
        <v>2.3199999999999998</v>
      </c>
    </row>
    <row r="19" spans="1:11">
      <c r="A19" s="88" t="str">
        <f>+A24</f>
        <v>Discontinued operations</v>
      </c>
      <c r="B19" s="92">
        <f>ROUND(B14/B$28,2)</f>
        <v>-7.0000000000000007E-2</v>
      </c>
      <c r="C19" s="92">
        <f t="shared" ref="C19:G19" si="4">ROUND(C14/C$28,2)</f>
        <v>-0.01</v>
      </c>
      <c r="D19" s="117">
        <f t="shared" ref="D19" si="5">ROUND(D14/D$28,2)</f>
        <v>-0.08</v>
      </c>
      <c r="E19" s="92">
        <f t="shared" si="4"/>
        <v>0.01</v>
      </c>
      <c r="F19" s="92">
        <f t="shared" si="4"/>
        <v>0.04</v>
      </c>
      <c r="G19" s="117">
        <f t="shared" si="4"/>
        <v>-0.04</v>
      </c>
      <c r="I19" s="92">
        <f t="shared" ref="I19:J19" si="6">ROUND(I14/I$28,2)</f>
        <v>0.06</v>
      </c>
      <c r="J19" s="92">
        <f t="shared" si="6"/>
        <v>0</v>
      </c>
      <c r="K19" s="117">
        <f t="shared" ref="K19" si="7">ROUND(K14/K$28,2)</f>
        <v>7.0000000000000007E-2</v>
      </c>
    </row>
    <row r="20" spans="1:11">
      <c r="A20" s="88" t="str">
        <f>+A25</f>
        <v>Net earnings</v>
      </c>
      <c r="B20" s="92">
        <f>ROUND(B15/B$28,2)</f>
        <v>0.57999999999999996</v>
      </c>
      <c r="C20" s="92">
        <f t="shared" ref="C20:G20" si="8">ROUND(C15/C$28,2)</f>
        <v>0.91</v>
      </c>
      <c r="D20" s="117">
        <f t="shared" ref="D20" si="9">ROUND(D15/D$28,2)</f>
        <v>1.49</v>
      </c>
      <c r="E20" s="92">
        <f t="shared" si="8"/>
        <v>1.2</v>
      </c>
      <c r="F20" s="92">
        <f t="shared" si="8"/>
        <v>1.06</v>
      </c>
      <c r="G20" s="117">
        <f t="shared" si="8"/>
        <v>3.75</v>
      </c>
      <c r="I20" s="92">
        <f>ROUND(I15/I$28,2)</f>
        <v>1.04</v>
      </c>
      <c r="J20" s="92">
        <f t="shared" ref="J20" si="10">ROUND(J15/J$28,2)</f>
        <v>1.34</v>
      </c>
      <c r="K20" s="117">
        <f t="shared" ref="K20" si="11">ROUND(K15/K$28,2)</f>
        <v>2.38</v>
      </c>
    </row>
    <row r="21" spans="1:11">
      <c r="A21" s="85"/>
      <c r="D21" s="115"/>
      <c r="G21" s="115"/>
      <c r="K21" s="115"/>
    </row>
    <row r="22" spans="1:11">
      <c r="A22" s="84" t="s">
        <v>17</v>
      </c>
      <c r="D22" s="115"/>
      <c r="G22" s="115"/>
      <c r="K22" s="115"/>
    </row>
    <row r="23" spans="1:11">
      <c r="A23" s="88" t="s">
        <v>70</v>
      </c>
      <c r="B23" s="90">
        <f>ROUND(B13/B$29,2)</f>
        <v>0.65</v>
      </c>
      <c r="C23" s="90">
        <f t="shared" ref="C23:G23" si="12">ROUND(C13/C$29,2)</f>
        <v>0.91</v>
      </c>
      <c r="D23" s="116">
        <f t="shared" ref="D23" si="13">ROUND(D13/D$29,2)</f>
        <v>1.55</v>
      </c>
      <c r="E23" s="90">
        <f t="shared" si="12"/>
        <v>1.18</v>
      </c>
      <c r="F23" s="90">
        <f t="shared" si="12"/>
        <v>1.01</v>
      </c>
      <c r="G23" s="116">
        <f t="shared" si="12"/>
        <v>3.74</v>
      </c>
      <c r="I23" s="90">
        <f t="shared" ref="I23:J23" si="14">ROUND(I13/I$29,2)</f>
        <v>0.96</v>
      </c>
      <c r="J23" s="90">
        <f t="shared" si="14"/>
        <v>1.31</v>
      </c>
      <c r="K23" s="116">
        <f t="shared" ref="K23" si="15">ROUND(K13/K$29,2)</f>
        <v>2.2799999999999998</v>
      </c>
    </row>
    <row r="24" spans="1:11">
      <c r="A24" s="88" t="s">
        <v>71</v>
      </c>
      <c r="B24" s="92">
        <f>ROUND(B14/B$29,2)</f>
        <v>-7.0000000000000007E-2</v>
      </c>
      <c r="C24" s="92">
        <f t="shared" ref="C24:G24" si="16">ROUND(C14/C$29,2)</f>
        <v>-0.01</v>
      </c>
      <c r="D24" s="117">
        <f t="shared" ref="D24" si="17">ROUND(D14/D$29,2)</f>
        <v>-0.08</v>
      </c>
      <c r="E24" s="92">
        <f t="shared" si="16"/>
        <v>0.01</v>
      </c>
      <c r="F24" s="92">
        <f t="shared" si="16"/>
        <v>0.03</v>
      </c>
      <c r="G24" s="117">
        <f t="shared" si="16"/>
        <v>-0.04</v>
      </c>
      <c r="I24" s="92">
        <f t="shared" ref="I24:J24" si="18">ROUND(I14/I$29,2)</f>
        <v>0.06</v>
      </c>
      <c r="J24" s="92">
        <f t="shared" si="18"/>
        <v>0</v>
      </c>
      <c r="K24" s="117">
        <f t="shared" ref="K24" si="19">ROUND(K14/K$29,2)</f>
        <v>0.06</v>
      </c>
    </row>
    <row r="25" spans="1:11">
      <c r="A25" s="88" t="s">
        <v>18</v>
      </c>
      <c r="B25" s="92">
        <f>ROUND(B15/B$29,2)</f>
        <v>0.57999999999999996</v>
      </c>
      <c r="C25" s="92">
        <f t="shared" ref="C25:G25" si="20">ROUND(C15/C$29,2)</f>
        <v>0.9</v>
      </c>
      <c r="D25" s="117">
        <f t="shared" ref="D25" si="21">ROUND(D15/D$29,2)</f>
        <v>1.47</v>
      </c>
      <c r="E25" s="92">
        <f t="shared" si="20"/>
        <v>1.19</v>
      </c>
      <c r="F25" s="92">
        <f t="shared" si="20"/>
        <v>1.04</v>
      </c>
      <c r="G25" s="117">
        <f t="shared" si="20"/>
        <v>3.7</v>
      </c>
      <c r="I25" s="92">
        <f t="shared" ref="I25:J25" si="22">ROUND(I15/I$29,2)</f>
        <v>1.03</v>
      </c>
      <c r="J25" s="92">
        <f t="shared" si="22"/>
        <v>1.32</v>
      </c>
      <c r="K25" s="117">
        <f t="shared" ref="K25" si="23">ROUND(K15/K$29,2)</f>
        <v>2.34</v>
      </c>
    </row>
    <row r="26" spans="1:11">
      <c r="A26" s="85"/>
      <c r="D26" s="115"/>
    </row>
    <row r="27" spans="1:11" hidden="1" outlineLevel="1">
      <c r="A27" s="84" t="s">
        <v>69</v>
      </c>
      <c r="D27" s="115"/>
    </row>
    <row r="28" spans="1:11" hidden="1" outlineLevel="1">
      <c r="A28" s="88" t="s">
        <v>72</v>
      </c>
      <c r="B28" s="89">
        <v>187093</v>
      </c>
      <c r="C28" s="89">
        <v>186823</v>
      </c>
      <c r="D28" s="114">
        <v>186998</v>
      </c>
      <c r="E28" s="89">
        <v>186721</v>
      </c>
      <c r="F28" s="89">
        <v>186923</v>
      </c>
      <c r="G28" s="89">
        <v>186897</v>
      </c>
      <c r="I28" s="89">
        <v>186659</v>
      </c>
      <c r="J28" s="89">
        <v>186443</v>
      </c>
      <c r="K28" s="89">
        <v>186522</v>
      </c>
    </row>
    <row r="29" spans="1:11" hidden="1" outlineLevel="1">
      <c r="A29" s="88" t="s">
        <v>73</v>
      </c>
      <c r="B29" s="89">
        <v>187886</v>
      </c>
      <c r="C29" s="89">
        <v>188720</v>
      </c>
      <c r="D29" s="114">
        <v>188948</v>
      </c>
      <c r="E29" s="89">
        <v>188565</v>
      </c>
      <c r="F29" s="89">
        <v>189863</v>
      </c>
      <c r="G29" s="89">
        <v>189170</v>
      </c>
      <c r="I29" s="89">
        <v>190090</v>
      </c>
      <c r="J29" s="89">
        <v>189705</v>
      </c>
      <c r="K29" s="89">
        <v>189905</v>
      </c>
    </row>
    <row r="30" spans="1:11" collapsed="1">
      <c r="A30" s="88"/>
      <c r="B30" s="89"/>
      <c r="C30" s="89"/>
      <c r="D30" s="114"/>
      <c r="E30" s="89"/>
      <c r="F30" s="89"/>
      <c r="G30" s="89"/>
      <c r="I30" s="89"/>
      <c r="J30" s="89"/>
      <c r="K30" s="89"/>
    </row>
    <row r="31" spans="1:11">
      <c r="A31" s="84" t="s">
        <v>83</v>
      </c>
      <c r="B31" s="89"/>
      <c r="C31" s="89"/>
      <c r="D31" s="114"/>
      <c r="E31" s="89"/>
      <c r="F31" s="89"/>
      <c r="G31" s="89"/>
      <c r="I31" s="89"/>
      <c r="J31" s="89"/>
      <c r="K31" s="89"/>
    </row>
    <row r="32" spans="1:11" ht="71.25" customHeight="1">
      <c r="A32" s="129" t="s">
        <v>84</v>
      </c>
      <c r="B32" s="129"/>
      <c r="C32" s="129"/>
      <c r="D32" s="129"/>
      <c r="E32" s="129"/>
      <c r="F32" s="129"/>
      <c r="G32" s="129"/>
      <c r="H32" s="129"/>
      <c r="I32" s="129"/>
      <c r="J32" s="129"/>
      <c r="K32" s="129"/>
    </row>
    <row r="33" spans="1:11">
      <c r="A33" s="88"/>
      <c r="B33" s="89"/>
      <c r="C33" s="89"/>
      <c r="D33" s="114"/>
      <c r="E33" s="89"/>
      <c r="F33" s="89"/>
      <c r="G33" s="89"/>
      <c r="I33" s="89"/>
      <c r="J33" s="89"/>
      <c r="K33" s="89"/>
    </row>
    <row r="34" spans="1:11">
      <c r="A34" s="88"/>
      <c r="E34" s="89"/>
      <c r="F34" s="89"/>
      <c r="G34" s="119"/>
      <c r="I34" s="89"/>
      <c r="J34" s="89"/>
      <c r="K34" s="89"/>
    </row>
    <row r="35" spans="1:11">
      <c r="E35" s="118"/>
      <c r="F35" s="118"/>
      <c r="G35" s="118"/>
      <c r="I35" s="118"/>
      <c r="J35" s="118"/>
      <c r="K35" s="118"/>
    </row>
  </sheetData>
  <mergeCells count="6">
    <mergeCell ref="A32:K32"/>
    <mergeCell ref="A2:K2"/>
    <mergeCell ref="A3:K3"/>
    <mergeCell ref="A4:K4"/>
    <mergeCell ref="B9:G9"/>
    <mergeCell ref="I9:K9"/>
  </mergeCells>
  <pageMargins left="0.25" right="0.25" top="0.75" bottom="0.75" header="0.3" footer="0.3"/>
  <pageSetup scale="72" orientation="portrait" r:id="rId1"/>
  <headerFooter>
    <oddHeader>&amp;LDOVER CORPORATION - INVESTOR SUPPLEMENT
SECOND QUARTER 2011</oddHeader>
  </headerFooter>
</worksheet>
</file>

<file path=xl/worksheets/sheet4.xml><?xml version="1.0" encoding="utf-8"?>
<worksheet xmlns="http://schemas.openxmlformats.org/spreadsheetml/2006/main" xmlns:r="http://schemas.openxmlformats.org/officeDocument/2006/relationships">
  <sheetPr codeName="Sheet5">
    <pageSetUpPr fitToPage="1"/>
  </sheetPr>
  <dimension ref="A2:K16"/>
  <sheetViews>
    <sheetView showGridLines="0" zoomScaleNormal="100" workbookViewId="0">
      <selection activeCell="A35" sqref="A35"/>
    </sheetView>
  </sheetViews>
  <sheetFormatPr defaultRowHeight="12.75" outlineLevelRow="1"/>
  <cols>
    <col min="1" max="1" width="25.7109375" customWidth="1"/>
    <col min="2" max="6" width="11.7109375" customWidth="1"/>
    <col min="7" max="7" width="2.7109375" customWidth="1"/>
    <col min="8" max="10" width="11.7109375" customWidth="1"/>
  </cols>
  <sheetData>
    <row r="2" spans="1:11" ht="18">
      <c r="A2" s="130" t="s">
        <v>30</v>
      </c>
      <c r="B2" s="130"/>
      <c r="C2" s="130"/>
      <c r="D2" s="130"/>
      <c r="E2" s="130"/>
      <c r="F2" s="130"/>
      <c r="G2" s="130"/>
      <c r="H2" s="130"/>
      <c r="I2" s="130"/>
      <c r="J2" s="130"/>
      <c r="K2" s="98"/>
    </row>
    <row r="3" spans="1:11" ht="18">
      <c r="A3" s="130" t="s">
        <v>74</v>
      </c>
      <c r="B3" s="130"/>
      <c r="C3" s="130"/>
      <c r="D3" s="130"/>
      <c r="E3" s="130"/>
      <c r="F3" s="130"/>
      <c r="G3" s="130"/>
      <c r="H3" s="130"/>
      <c r="I3" s="130"/>
      <c r="J3" s="130"/>
      <c r="K3" s="98"/>
    </row>
    <row r="4" spans="1:11" ht="18">
      <c r="A4" s="133" t="s">
        <v>75</v>
      </c>
      <c r="B4" s="133"/>
      <c r="C4" s="133"/>
      <c r="D4" s="133"/>
      <c r="E4" s="133"/>
      <c r="F4" s="133"/>
      <c r="G4" s="133"/>
      <c r="H4" s="133"/>
      <c r="I4" s="133"/>
      <c r="J4" s="133"/>
      <c r="K4" s="99"/>
    </row>
    <row r="8" spans="1:11">
      <c r="B8" s="123">
        <v>2010</v>
      </c>
      <c r="C8" s="123"/>
      <c r="D8" s="123"/>
      <c r="E8" s="123"/>
      <c r="F8" s="123"/>
      <c r="H8" s="123">
        <v>2011</v>
      </c>
      <c r="I8" s="123"/>
      <c r="J8" s="123"/>
    </row>
    <row r="9" spans="1:11">
      <c r="B9" s="94" t="s">
        <v>25</v>
      </c>
      <c r="C9" s="94" t="s">
        <v>26</v>
      </c>
      <c r="D9" s="94" t="s">
        <v>27</v>
      </c>
      <c r="E9" s="94" t="s">
        <v>28</v>
      </c>
      <c r="F9" s="15" t="str">
        <f>"FY "&amp;[0]!PY</f>
        <v>FY 2010</v>
      </c>
      <c r="H9" s="94" t="s">
        <v>25</v>
      </c>
      <c r="I9" s="94" t="s">
        <v>26</v>
      </c>
      <c r="J9" s="94" t="s">
        <v>82</v>
      </c>
    </row>
    <row r="10" spans="1:11">
      <c r="A10" t="s">
        <v>76</v>
      </c>
      <c r="B10" s="91">
        <v>87066</v>
      </c>
      <c r="C10" s="91">
        <v>231199</v>
      </c>
      <c r="D10" s="91">
        <v>200847</v>
      </c>
      <c r="E10" s="91">
        <v>431439</v>
      </c>
      <c r="F10" s="100">
        <f>SUM(B10:E10)</f>
        <v>950551</v>
      </c>
      <c r="H10" s="91">
        <v>132609</v>
      </c>
      <c r="I10" s="91">
        <f>209288</f>
        <v>209288</v>
      </c>
      <c r="J10" s="91">
        <f>SUM(H10:I10)</f>
        <v>341897</v>
      </c>
    </row>
    <row r="11" spans="1:11">
      <c r="A11" t="s">
        <v>77</v>
      </c>
      <c r="B11" s="96">
        <v>-39336</v>
      </c>
      <c r="C11" s="96">
        <v>-46945</v>
      </c>
      <c r="D11" s="96">
        <v>-43556</v>
      </c>
      <c r="E11" s="96">
        <v>-53380</v>
      </c>
      <c r="F11" s="96">
        <f>SUM(B11:E11)</f>
        <v>-183217</v>
      </c>
      <c r="H11" s="96">
        <v>-52650</v>
      </c>
      <c r="I11" s="96">
        <v>-73770</v>
      </c>
      <c r="J11" s="96">
        <f>SUM(H11:I11)</f>
        <v>-126420</v>
      </c>
    </row>
    <row r="12" spans="1:11" ht="13.5" thickBot="1">
      <c r="A12" t="s">
        <v>78</v>
      </c>
      <c r="B12" s="101">
        <f>SUM(B10:B11)</f>
        <v>47730</v>
      </c>
      <c r="C12" s="101">
        <f t="shared" ref="C12:I12" si="0">SUM(C10:C11)</f>
        <v>184254</v>
      </c>
      <c r="D12" s="101">
        <f t="shared" si="0"/>
        <v>157291</v>
      </c>
      <c r="E12" s="101">
        <f t="shared" si="0"/>
        <v>378059</v>
      </c>
      <c r="F12" s="101">
        <f t="shared" si="0"/>
        <v>767334</v>
      </c>
      <c r="H12" s="101">
        <f t="shared" si="0"/>
        <v>79959</v>
      </c>
      <c r="I12" s="101">
        <f t="shared" si="0"/>
        <v>135518</v>
      </c>
      <c r="J12" s="101">
        <f>SUM(J10:J11)</f>
        <v>215477</v>
      </c>
    </row>
    <row r="13" spans="1:11" ht="13.5" thickTop="1"/>
    <row r="14" spans="1:11" ht="25.5" hidden="1" outlineLevel="1">
      <c r="A14" s="95" t="s">
        <v>80</v>
      </c>
      <c r="B14" s="89">
        <f>'Segment Tables'!B42</f>
        <v>121485</v>
      </c>
      <c r="C14" s="89">
        <f>'Segment Tables'!C42</f>
        <v>171893</v>
      </c>
      <c r="D14" s="89">
        <f>'Segment Tables'!E42</f>
        <v>222759</v>
      </c>
      <c r="E14" s="89">
        <f>'Segment Tables'!F42</f>
        <v>191771</v>
      </c>
      <c r="F14" s="89">
        <f>SUM(B14:E14)</f>
        <v>707908</v>
      </c>
      <c r="H14" s="89">
        <f>'Segment Tables'!I42</f>
        <v>183306</v>
      </c>
      <c r="I14" s="89">
        <f>'Segment Tables'!J42</f>
        <v>249094</v>
      </c>
      <c r="J14" s="89">
        <f>'Segment Tables'!K42</f>
        <v>432400</v>
      </c>
    </row>
    <row r="15" spans="1:11" hidden="1" outlineLevel="1"/>
    <row r="16" spans="1:11" ht="25.5" collapsed="1">
      <c r="A16" s="97" t="s">
        <v>79</v>
      </c>
      <c r="B16" s="102">
        <f>B12/B14</f>
        <v>0.39288801086553893</v>
      </c>
      <c r="C16" s="102">
        <f t="shared" ref="C16:F16" si="1">C12/C14</f>
        <v>1.0719110144101271</v>
      </c>
      <c r="D16" s="102">
        <f t="shared" si="1"/>
        <v>0.70610390601502071</v>
      </c>
      <c r="E16" s="102">
        <f t="shared" si="1"/>
        <v>1.9714086071408086</v>
      </c>
      <c r="F16" s="102">
        <f t="shared" si="1"/>
        <v>1.0839459364776214</v>
      </c>
      <c r="H16" s="102">
        <f>H12/H14</f>
        <v>0.43620503420509965</v>
      </c>
      <c r="I16" s="102">
        <f t="shared" ref="I16" si="2">I12/I14</f>
        <v>0.54404361405734381</v>
      </c>
      <c r="J16" s="102">
        <f>J12/J14</f>
        <v>0.49832793709528217</v>
      </c>
    </row>
  </sheetData>
  <mergeCells count="5">
    <mergeCell ref="B8:F8"/>
    <mergeCell ref="H8:J8"/>
    <mergeCell ref="A4:J4"/>
    <mergeCell ref="A3:J3"/>
    <mergeCell ref="A2:J2"/>
  </mergeCells>
  <pageMargins left="0.25" right="0.25" top="0.75" bottom="0.75" header="0.3" footer="0.3"/>
  <pageSetup scale="85" orientation="portrait" r:id="rId1"/>
  <headerFooter>
    <oddHeader>&amp;LDOVER CORPORATION - INVESTOR SUPPLEMENT
SECOND QUARTER 2011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Income Statement</vt:lpstr>
      <vt:lpstr>Segment Tables</vt:lpstr>
      <vt:lpstr>Quarterly EPS</vt:lpstr>
      <vt:lpstr>Free Cash Flow</vt:lpstr>
      <vt:lpstr>'Free Cash Flow'!Print_Area</vt:lpstr>
      <vt:lpstr>'Income Statement'!Print_Area</vt:lpstr>
      <vt:lpstr>'Quarterly EPS'!Print_Area</vt:lpstr>
      <vt:lpstr>'Segment Tables'!Print_Area</vt:lpstr>
      <vt:lpstr>'Segment Tables'!Print_Titles</vt:lpstr>
    </vt:vector>
  </TitlesOfParts>
  <Company>Dover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Vetter, Janet</dc:creator>
  <cp:lastModifiedBy>Braun, Leslie</cp:lastModifiedBy>
  <cp:lastPrinted>2011-07-21T14:29:59Z</cp:lastPrinted>
  <dcterms:created xsi:type="dcterms:W3CDTF">2011-05-17T18:54:03Z</dcterms:created>
  <dcterms:modified xsi:type="dcterms:W3CDTF">2011-07-21T19:04:54Z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4XL KID">
    <vt:lpwstr/>
  </property>
  <property fmtid="{D5CDD505-2E9C-101B-9397-08002B2CF9AE}" pid="3" name="K4XL DBKID">
    <vt:lpwstr/>
  </property>
  <property fmtid="{D5CDD505-2E9C-101B-9397-08002B2CF9AE}" pid="4" name="K4XLRetrievePerWS">
    <vt:lpwstr>Y</vt:lpwstr>
  </property>
  <property fmtid="{D5CDD505-2E9C-101B-9397-08002B2CF9AE}" pid="5" name="K4XLScatterRefresh">
    <vt:lpwstr>N</vt:lpwstr>
  </property>
  <property fmtid="{D5CDD505-2E9C-101B-9397-08002B2CF9AE}" pid="6" name="K4XLVersion">
    <vt:lpwstr>3.5.4.1990.10</vt:lpwstr>
  </property>
</Properties>
</file>