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5805" yWindow="-75" windowWidth="12165" windowHeight="11640" tabRatio="836"/>
  </bookViews>
  <sheets>
    <sheet name="2Q 3Q 4Q Inc Stmnt" sheetId="4" r:id="rId1"/>
    <sheet name="PR TREND TABLES NEW FORMAT" sheetId="48" r:id="rId2"/>
    <sheet name="Quarterly EPS and Earnings" sheetId="22" r:id="rId3"/>
    <sheet name="Bal Sheet &amp; Cash Flow" sheetId="5" r:id="rId4"/>
    <sheet name="FCF - Org Grth - Capitalization" sheetId="49" r:id="rId5"/>
    <sheet name="Free Cash Flow" sheetId="50" r:id="rId6"/>
  </sheets>
  <externalReferences>
    <externalReference r:id="rId7"/>
  </externalReferences>
  <definedNames>
    <definedName name="CY">#REF!</definedName>
    <definedName name="PPY">[1]INPUT!$G$16</definedName>
    <definedName name="_xlnm.Print_Area" localSheetId="0">'2Q 3Q 4Q Inc Stmnt'!$A$1:$M$48</definedName>
    <definedName name="_xlnm.Print_Area" localSheetId="3">'Bal Sheet &amp; Cash Flow'!$A$1:$G$70</definedName>
    <definedName name="_xlnm.Print_Area" localSheetId="4">'FCF - Org Grth - Capitalization'!$A$2:$L$40</definedName>
    <definedName name="_xlnm.Print_Area" localSheetId="5">'Free Cash Flow'!$A$1:$M$17</definedName>
    <definedName name="_xlnm.Print_Area" localSheetId="1">'PR TREND TABLES NEW FORMAT'!$A$1:$Q$114</definedName>
    <definedName name="_xlnm.Print_Area" localSheetId="2">'Quarterly EPS and Earnings'!$B$1:$M$25</definedName>
    <definedName name="_xlnm.Print_Titles" localSheetId="1">'PR TREND TABLES NEW FORMAT'!$2:$4</definedName>
    <definedName name="PY">#REF!</definedName>
  </definedNames>
  <calcPr calcId="125725" fullPrecision="0"/>
</workbook>
</file>

<file path=xl/calcChain.xml><?xml version="1.0" encoding="utf-8"?>
<calcChain xmlns="http://schemas.openxmlformats.org/spreadsheetml/2006/main">
  <c r="E15" i="5"/>
  <c r="E26" l="1"/>
  <c r="E33" i="4" l="1"/>
  <c r="E41"/>
  <c r="L35" i="49" l="1"/>
  <c r="J35"/>
  <c r="J10"/>
  <c r="H10" l="1"/>
  <c r="L10"/>
  <c r="E25" i="5"/>
  <c r="E56" l="1"/>
  <c r="L37" i="49" l="1"/>
  <c r="J37"/>
  <c r="J33"/>
  <c r="L33"/>
  <c r="H9"/>
  <c r="H11" s="1"/>
  <c r="G43" i="5"/>
  <c r="G26"/>
  <c r="G25"/>
  <c r="G15"/>
  <c r="L9" i="49"/>
  <c r="L11" s="1"/>
  <c r="F10" l="1"/>
  <c r="G33" i="4" l="1"/>
  <c r="K41"/>
  <c r="I41"/>
  <c r="G41"/>
  <c r="K33"/>
  <c r="I33"/>
  <c r="K18"/>
  <c r="K20" s="1"/>
  <c r="K24" s="1"/>
  <c r="I18"/>
  <c r="I20" s="1"/>
  <c r="I24" s="1"/>
  <c r="G18"/>
  <c r="G20" s="1"/>
  <c r="G24" s="1"/>
  <c r="G26" s="1"/>
  <c r="G28" s="1"/>
  <c r="G34" s="1"/>
  <c r="E18"/>
  <c r="E20" s="1"/>
  <c r="E24" s="1"/>
  <c r="E26" s="1"/>
  <c r="J24" i="49"/>
  <c r="H24"/>
  <c r="F24"/>
  <c r="D24"/>
  <c r="G40" i="4" l="1"/>
  <c r="G32"/>
  <c r="E32"/>
  <c r="E40"/>
  <c r="E28"/>
  <c r="L24" i="49"/>
  <c r="G42" i="4"/>
  <c r="K26"/>
  <c r="I26"/>
  <c r="E42" l="1"/>
  <c r="E34"/>
  <c r="I40"/>
  <c r="I32"/>
  <c r="K28"/>
  <c r="K34" s="1"/>
  <c r="K40"/>
  <c r="K32"/>
  <c r="I28"/>
  <c r="K42" l="1"/>
  <c r="I42"/>
  <c r="I34"/>
  <c r="E53" i="5" l="1"/>
  <c r="G21"/>
  <c r="G30"/>
  <c r="E44" l="1"/>
  <c r="J9" i="49" l="1"/>
  <c r="J11" s="1"/>
  <c r="E21" i="5"/>
  <c r="E60"/>
  <c r="J15" i="49" l="1"/>
  <c r="J13"/>
  <c r="E66" i="5"/>
  <c r="F9" i="49"/>
  <c r="F11" s="1"/>
  <c r="F13" l="1"/>
  <c r="E30" i="5" l="1"/>
  <c r="G53"/>
  <c r="G44" l="1"/>
  <c r="G60"/>
  <c r="B15" i="22"/>
  <c r="B14"/>
  <c r="B13"/>
  <c r="G66" i="5" l="1"/>
  <c r="G68" s="1"/>
  <c r="E67" s="1"/>
  <c r="E68" s="1"/>
  <c r="L34" i="49"/>
  <c r="L36" s="1"/>
  <c r="J34"/>
  <c r="J36" l="1"/>
  <c r="J38" s="1"/>
  <c r="J39" s="1"/>
  <c r="H13"/>
  <c r="L38"/>
  <c r="L39" s="1"/>
  <c r="L15" l="1"/>
  <c r="L13"/>
</calcChain>
</file>

<file path=xl/sharedStrings.xml><?xml version="1.0" encoding="utf-8"?>
<sst xmlns="http://schemas.openxmlformats.org/spreadsheetml/2006/main" count="264" uniqueCount="165">
  <si>
    <t>DOVER CORPORATION</t>
  </si>
  <si>
    <t>BOOKINGS</t>
  </si>
  <si>
    <t>BACKLOG</t>
  </si>
  <si>
    <t>REVENUE</t>
  </si>
  <si>
    <t>Total consolidated revenue</t>
  </si>
  <si>
    <t>Net interest expense</t>
  </si>
  <si>
    <t>Assets:</t>
  </si>
  <si>
    <t>Stockholders' equity</t>
  </si>
  <si>
    <t>CASH FLOWS</t>
  </si>
  <si>
    <t>Operating activities:</t>
  </si>
  <si>
    <t>Depreciation and amortization</t>
  </si>
  <si>
    <t xml:space="preserve">Net change in assets and liabilities </t>
  </si>
  <si>
    <t>Investing activities:</t>
  </si>
  <si>
    <t>Proceeds from the sale of property and equipment</t>
  </si>
  <si>
    <t>Additions to property, plant and equipment</t>
  </si>
  <si>
    <t>Financing activities:</t>
  </si>
  <si>
    <t>Effect of exchange rate changes on cash</t>
  </si>
  <si>
    <t>Cash and cash equivalents at beginning of period</t>
  </si>
  <si>
    <t xml:space="preserve">Receivables, net of allowances </t>
  </si>
  <si>
    <t xml:space="preserve">Deferred tax and other current assets </t>
  </si>
  <si>
    <t xml:space="preserve">Other assets </t>
  </si>
  <si>
    <t>BALANCE SHEET</t>
  </si>
  <si>
    <t>Liabilities and Stockholders' Equity</t>
  </si>
  <si>
    <t>CONDENSED CONSOLIDATED BALANCE SHEET AND STATEMENT OF CASH FLOWS</t>
  </si>
  <si>
    <t>Cash and cash equivalents at end of period</t>
  </si>
  <si>
    <t xml:space="preserve">  Continuing operations</t>
  </si>
  <si>
    <t xml:space="preserve">  Discontinued operations</t>
  </si>
  <si>
    <t xml:space="preserve">      Eliminations</t>
  </si>
  <si>
    <t xml:space="preserve">   Electronic Technologies</t>
  </si>
  <si>
    <t>ACQUISITION RELATED DEPRECIATION AND AMORTIZATION EXPENSE *</t>
  </si>
  <si>
    <t xml:space="preserve"> taxes and discontinued operations</t>
  </si>
  <si>
    <t>Operating earnings</t>
  </si>
  <si>
    <t>Earnings before provision for income</t>
  </si>
  <si>
    <t>Earnings from continuing operations</t>
  </si>
  <si>
    <t xml:space="preserve">Net earnings </t>
  </si>
  <si>
    <t>Net earnings</t>
  </si>
  <si>
    <t xml:space="preserve">  Net earnings</t>
  </si>
  <si>
    <t>Segment Earnings:</t>
  </si>
  <si>
    <t>Notes payable and current maturities of long-term debt</t>
  </si>
  <si>
    <t xml:space="preserve">  Industrial Products</t>
  </si>
  <si>
    <t xml:space="preserve">      Material Handling</t>
  </si>
  <si>
    <t xml:space="preserve">      Mobile Equipment</t>
  </si>
  <si>
    <t xml:space="preserve">      Product Identification</t>
  </si>
  <si>
    <t xml:space="preserve">      Engineered Products</t>
  </si>
  <si>
    <t xml:space="preserve">      Fluid Solutions</t>
  </si>
  <si>
    <t xml:space="preserve">       Energy</t>
  </si>
  <si>
    <t>Total Segments</t>
  </si>
  <si>
    <t xml:space="preserve">QUARTERLY SEGMENT INFORMATION </t>
  </si>
  <si>
    <t>Industrial Products</t>
  </si>
  <si>
    <t>Engineered Systems</t>
  </si>
  <si>
    <t>Fluid Management</t>
  </si>
  <si>
    <t>YTD</t>
  </si>
  <si>
    <t>Basic earnings (loss) per common share:</t>
  </si>
  <si>
    <t>Diluted earnings (loss) per common share:</t>
  </si>
  <si>
    <t>Electronic Technologies</t>
  </si>
  <si>
    <t>Q1</t>
  </si>
  <si>
    <t>Q2</t>
  </si>
  <si>
    <t>Q3</t>
  </si>
  <si>
    <t>Q4</t>
  </si>
  <si>
    <t xml:space="preserve">NET EARNINGS </t>
  </si>
  <si>
    <t>SEGMENT OPERATING MARGIN</t>
  </si>
  <si>
    <t>Earnings from continuing</t>
  </si>
  <si>
    <t xml:space="preserve">  operations before provision</t>
  </si>
  <si>
    <t xml:space="preserve">   for income taxes</t>
  </si>
  <si>
    <t>Earnings from</t>
  </si>
  <si>
    <t xml:space="preserve"> continuing operations </t>
  </si>
  <si>
    <t xml:space="preserve">Earnings (loss) from </t>
  </si>
  <si>
    <t xml:space="preserve"> discontinued operations, net</t>
  </si>
  <si>
    <t xml:space="preserve">Corporate expense / other </t>
  </si>
  <si>
    <t>Stock-based compensation</t>
  </si>
  <si>
    <t>Revenue</t>
  </si>
  <si>
    <t>Cost of goods and services</t>
  </si>
  <si>
    <t>Gross profit</t>
  </si>
  <si>
    <t>Selling and administrative expenses</t>
  </si>
  <si>
    <t>Interest expense, net</t>
  </si>
  <si>
    <t>Provision for income taxes</t>
  </si>
  <si>
    <t xml:space="preserve">Weighted average shares outstanding </t>
  </si>
  <si>
    <t>Dividends paid per common share</t>
  </si>
  <si>
    <t>Property, plant and equipment, net</t>
  </si>
  <si>
    <t>Long-term debt</t>
  </si>
  <si>
    <t xml:space="preserve">DOVER CORPORATION </t>
  </si>
  <si>
    <t>Goodwill</t>
  </si>
  <si>
    <t>Assets of discontinued operations</t>
  </si>
  <si>
    <t>Liabilities of discontinued operations</t>
  </si>
  <si>
    <t>Inventories, net</t>
  </si>
  <si>
    <t>(unaudited) (in thousands)</t>
  </si>
  <si>
    <t xml:space="preserve">Intangible assets, net </t>
  </si>
  <si>
    <t xml:space="preserve">   Industrial Products</t>
  </si>
  <si>
    <t xml:space="preserve">   Engineered Systems</t>
  </si>
  <si>
    <t xml:space="preserve">   Fluid Management</t>
  </si>
  <si>
    <t/>
  </si>
  <si>
    <t>Intra-segment eliminations</t>
  </si>
  <si>
    <t>QUARTERLY EARNINGS PER SHARE</t>
  </si>
  <si>
    <t xml:space="preserve">(unaudited) </t>
  </si>
  <si>
    <t>Total consolidated bookings</t>
  </si>
  <si>
    <t>Total consolidated backlog</t>
  </si>
  <si>
    <t>Cash flow provided by operating activities</t>
  </si>
  <si>
    <t>Less: Capital expenditures</t>
  </si>
  <si>
    <t>Free cash flow</t>
  </si>
  <si>
    <t>Free cash flow as a percentage of revenue</t>
  </si>
  <si>
    <t>Organic</t>
  </si>
  <si>
    <t>Currency translation</t>
  </si>
  <si>
    <t xml:space="preserve">At December 31, </t>
  </si>
  <si>
    <t>Current maturities of long-term debt</t>
  </si>
  <si>
    <t>Total debt</t>
  </si>
  <si>
    <t xml:space="preserve">Net debt  </t>
  </si>
  <si>
    <t>Add:  Stockholders' equity</t>
  </si>
  <si>
    <t>Total capitalization</t>
  </si>
  <si>
    <t>Net debt to total capitalization</t>
  </si>
  <si>
    <t>Taxes payable and other deferrals</t>
  </si>
  <si>
    <t xml:space="preserve">Cash and cash equivalents </t>
  </si>
  <si>
    <t xml:space="preserve">Payables and accrued expenses </t>
  </si>
  <si>
    <t>Dividends to stockholders</t>
  </si>
  <si>
    <t>Free cash flow as a percentage of earnings from continuing operations</t>
  </si>
  <si>
    <t xml:space="preserve">   to reflect the fair value of inventory, property, plant and equipment and intangible assets.</t>
  </si>
  <si>
    <r>
      <t xml:space="preserve">* </t>
    </r>
    <r>
      <rPr>
        <sz val="10"/>
        <rFont val="Arial"/>
        <family val="2"/>
      </rPr>
      <t>Represents the pre-tax impact on earnings from the depreciation and amortization of acquisition accounting write-ups</t>
    </r>
  </si>
  <si>
    <t>Loss from discontinued operations, net of tax</t>
  </si>
  <si>
    <t>Short-term investments</t>
  </si>
  <si>
    <t>Less:  Cash, cash equivalents and short-term investments</t>
  </si>
  <si>
    <t>Purchase of short-term investments</t>
  </si>
  <si>
    <t>Net cash provided by operating activities of continuing operations</t>
  </si>
  <si>
    <t>Net cash used in investing activities of continuing operations</t>
  </si>
  <si>
    <t>Net cash used in financing activities of continuing operations</t>
  </si>
  <si>
    <t>Net cash used in discontinued operations</t>
  </si>
  <si>
    <t>Proceeds from exercise of stock options, including tax benefits</t>
  </si>
  <si>
    <t xml:space="preserve">Proceeds from sale of businesses  </t>
  </si>
  <si>
    <t xml:space="preserve">      Energy</t>
  </si>
  <si>
    <t>3 months ended</t>
  </si>
  <si>
    <t>12 Months Ended</t>
  </si>
  <si>
    <t>CAPEX</t>
  </si>
  <si>
    <t xml:space="preserve">Free Cash Flow </t>
  </si>
  <si>
    <t>Free Cash Flow to Earnings From Continuing Operations</t>
  </si>
  <si>
    <t>FY 2009</t>
  </si>
  <si>
    <t>Decrease in debt, net</t>
  </si>
  <si>
    <t>Proceeds from sale of short-term investments</t>
  </si>
  <si>
    <t>Cash From Operations</t>
  </si>
  <si>
    <t>QUARTERLY FREE CASH FLOW INFORMATION</t>
  </si>
  <si>
    <t xml:space="preserve">Total Segment </t>
  </si>
  <si>
    <t>(unaudited) (in thousands, except per share figures)</t>
  </si>
  <si>
    <t>CONDENSED CONSOLIDATED STATEMENTS OF EARNINGS</t>
  </si>
  <si>
    <t xml:space="preserve"> </t>
  </si>
  <si>
    <t>Contributions to employee benefit plans</t>
  </si>
  <si>
    <t>FY 2010</t>
  </si>
  <si>
    <t>Year Ended December 31,</t>
  </si>
  <si>
    <t xml:space="preserve">Acquisitions </t>
  </si>
  <si>
    <t>Full Year</t>
  </si>
  <si>
    <t>Earnings (loss) from discontinued operations, net</t>
  </si>
  <si>
    <t>Other expense (income), net</t>
  </si>
  <si>
    <t>Gain (loss) from discontinued operations, net</t>
  </si>
  <si>
    <t>Net increase in cash and cash equivalents</t>
  </si>
  <si>
    <t>Acquisitions (net of cash acquired)</t>
  </si>
  <si>
    <t>Purchase of common stock</t>
  </si>
  <si>
    <t>(unaudited)(in thousands)</t>
  </si>
  <si>
    <t>QUARTERLY INFORMATION</t>
  </si>
  <si>
    <t xml:space="preserve">Commercial paper </t>
  </si>
  <si>
    <r>
      <t>Free Cash Flow</t>
    </r>
    <r>
      <rPr>
        <i/>
        <sz val="10"/>
        <rFont val="Arial"/>
        <family val="2"/>
      </rPr>
      <t xml:space="preserve"> (in thousands)</t>
    </r>
  </si>
  <si>
    <r>
      <t>Revenue Growth</t>
    </r>
    <r>
      <rPr>
        <i/>
        <sz val="10"/>
        <rFont val="Arial"/>
        <family val="2"/>
      </rPr>
      <t xml:space="preserve"> </t>
    </r>
  </si>
  <si>
    <r>
      <t>Net Debt to Total Capitalization Ratio</t>
    </r>
    <r>
      <rPr>
        <sz val="10"/>
        <rFont val="Arial"/>
        <family val="2"/>
      </rPr>
      <t xml:space="preserve"> </t>
    </r>
    <r>
      <rPr>
        <i/>
        <sz val="10"/>
        <rFont val="Arial"/>
        <family val="2"/>
      </rPr>
      <t>(in thousands)</t>
    </r>
  </si>
  <si>
    <t>NOTE:</t>
  </si>
  <si>
    <t>Diluted earnings per share in the third and fourth quarters of 2010 and the second quarter of 2009 were favorably impacted by discrete tax events.  The third quarter of 2010 was additionally impacted by the favorable resolution of a tax position in a foreign jurisdiction.  As a result, the Company's effective tax rates in the third and fourth quarters of 2010 and second quarter of 2009 were 14.8%, 21.4% and 1.1%, respectively, which were lower than the Company's previously estimated tax rates of 29% for each of the respective periods.  These lower effective tax rates contributed incremental diluted earnings per share of $0.20 and $0.07 in the third and fourth quarters of 2010, respectively, and $0.15 in the second quarter of 2009.</t>
  </si>
  <si>
    <t>INVESTOR SUPPLEMENT - FOURTH QUARTER 2010</t>
  </si>
  <si>
    <t>Three Months Ended December 31,</t>
  </si>
  <si>
    <t>At December 31,</t>
  </si>
  <si>
    <t>At December 31, 2010</t>
  </si>
  <si>
    <t>At December 31, 2009</t>
  </si>
</sst>
</file>

<file path=xl/styles.xml><?xml version="1.0" encoding="utf-8"?>
<styleSheet xmlns="http://schemas.openxmlformats.org/spreadsheetml/2006/main">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quot;$&quot;* #,##0.00_);_(&quot;$&quot;* \(#,##0.00\);_(&quot;$&quot;* &quot;-&quot;_);_(@_)"/>
    <numFmt numFmtId="167" formatCode="_(* #,##0.00_);_(* \(#,##0.00\);_(* &quot;-&quot;_);_(@_)"/>
    <numFmt numFmtId="168" formatCode="0_);\(0\)"/>
    <numFmt numFmtId="169" formatCode="0.0%"/>
    <numFmt numFmtId="170" formatCode="_(&quot;$&quot;* #,##0.000_);_(&quot;$&quot;* \(#,##0.000\);_(&quot;$&quot;* &quot;-&quot;??_);_(@_)"/>
  </numFmts>
  <fonts count="25">
    <font>
      <sz val="10"/>
      <name val="Arial"/>
    </font>
    <font>
      <sz val="11"/>
      <color theme="1"/>
      <name val="Calibri"/>
      <family val="2"/>
      <scheme val="minor"/>
    </font>
    <font>
      <sz val="10"/>
      <name val="Arial"/>
      <family val="2"/>
    </font>
    <font>
      <sz val="8"/>
      <name val="Arial"/>
      <family val="2"/>
    </font>
    <font>
      <b/>
      <sz val="10"/>
      <name val="Arial"/>
      <family val="2"/>
    </font>
    <font>
      <b/>
      <u/>
      <sz val="10"/>
      <name val="Arial"/>
      <family val="2"/>
    </font>
    <font>
      <sz val="10"/>
      <name val="Arial"/>
      <family val="2"/>
    </font>
    <font>
      <sz val="8"/>
      <name val="Arial"/>
      <family val="2"/>
    </font>
    <font>
      <sz val="9"/>
      <name val="Arial"/>
      <family val="2"/>
    </font>
    <font>
      <b/>
      <sz val="9"/>
      <name val="Arial"/>
      <family val="2"/>
    </font>
    <font>
      <sz val="10"/>
      <color indexed="8"/>
      <name val="Arial"/>
      <family val="2"/>
    </font>
    <font>
      <b/>
      <i/>
      <sz val="10"/>
      <name val="Arial"/>
      <family val="2"/>
    </font>
    <font>
      <b/>
      <sz val="12"/>
      <name val="Arial"/>
      <family val="2"/>
    </font>
    <font>
      <sz val="9"/>
      <name val="Arial"/>
      <family val="2"/>
    </font>
    <font>
      <b/>
      <sz val="9"/>
      <name val="Arial"/>
      <family val="2"/>
    </font>
    <font>
      <i/>
      <sz val="9"/>
      <name val="Arial"/>
      <family val="2"/>
    </font>
    <font>
      <b/>
      <u/>
      <sz val="9"/>
      <color indexed="8"/>
      <name val="Arial"/>
      <family val="2"/>
    </font>
    <font>
      <sz val="9"/>
      <color indexed="8"/>
      <name val="Arial"/>
      <family val="2"/>
    </font>
    <font>
      <b/>
      <u/>
      <sz val="9"/>
      <name val="Arial"/>
      <family val="2"/>
    </font>
    <font>
      <sz val="12"/>
      <name val="Arial"/>
      <family val="2"/>
    </font>
    <font>
      <sz val="12"/>
      <name val="Arial"/>
      <family val="2"/>
    </font>
    <font>
      <sz val="14"/>
      <name val="Arial"/>
      <family val="2"/>
    </font>
    <font>
      <b/>
      <sz val="14"/>
      <name val="Arial"/>
      <family val="2"/>
    </font>
    <font>
      <b/>
      <u/>
      <sz val="16"/>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FFF00"/>
        <bgColor indexed="64"/>
      </patternFill>
    </fill>
    <fill>
      <patternFill patternType="solid">
        <fgColor theme="0"/>
        <bgColor indexed="64"/>
      </patternFill>
    </fill>
  </fills>
  <borders count="24">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64"/>
      </bottom>
      <diagonal/>
    </border>
    <border>
      <left/>
      <right/>
      <top/>
      <bottom style="medium">
        <color indexed="64"/>
      </bottom>
      <diagonal/>
    </border>
    <border>
      <left style="thin">
        <color indexed="9"/>
      </left>
      <right style="thin">
        <color indexed="9"/>
      </right>
      <top style="thin">
        <color indexed="9"/>
      </top>
      <bottom style="thin">
        <color indexed="64"/>
      </bottom>
      <diagonal/>
    </border>
    <border>
      <left style="thin">
        <color indexed="9"/>
      </left>
      <right style="thin">
        <color indexed="9"/>
      </right>
      <top/>
      <bottom/>
      <diagonal/>
    </border>
    <border>
      <left/>
      <right style="thin">
        <color indexed="9"/>
      </right>
      <top style="thin">
        <color indexed="9"/>
      </top>
      <bottom style="thin">
        <color indexed="9"/>
      </bottom>
      <diagonal/>
    </border>
    <border>
      <left/>
      <right/>
      <top style="double">
        <color indexed="64"/>
      </top>
      <bottom style="double">
        <color indexed="64"/>
      </bottom>
      <diagonal/>
    </border>
    <border>
      <left style="thin">
        <color indexed="9"/>
      </left>
      <right/>
      <top/>
      <bottom/>
      <diagonal/>
    </border>
    <border>
      <left style="thin">
        <color indexed="9"/>
      </left>
      <right/>
      <top/>
      <bottom style="thin">
        <color indexed="64"/>
      </bottom>
      <diagonal/>
    </border>
    <border>
      <left/>
      <right style="thin">
        <color indexed="9"/>
      </right>
      <top style="thin">
        <color indexed="64"/>
      </top>
      <bottom style="double">
        <color indexed="64"/>
      </bottom>
      <diagonal/>
    </border>
    <border>
      <left/>
      <right style="thin">
        <color indexed="9"/>
      </right>
      <top/>
      <bottom/>
      <diagonal/>
    </border>
    <border>
      <left/>
      <right style="thin">
        <color indexed="9"/>
      </right>
      <top style="thin">
        <color indexed="9"/>
      </top>
      <bottom/>
      <diagonal/>
    </border>
    <border>
      <left/>
      <right style="thin">
        <color indexed="9"/>
      </right>
      <top/>
      <bottom style="thin">
        <color indexed="64"/>
      </bottom>
      <diagonal/>
    </border>
  </borders>
  <cellStyleXfs count="1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2" fillId="0" borderId="0"/>
  </cellStyleXfs>
  <cellXfs count="356">
    <xf numFmtId="0" fontId="0" fillId="0" borderId="0" xfId="0"/>
    <xf numFmtId="0" fontId="6" fillId="2" borderId="0" xfId="0" applyFont="1" applyFill="1"/>
    <xf numFmtId="37" fontId="6" fillId="2" borderId="0" xfId="0" applyNumberFormat="1" applyFont="1" applyFill="1"/>
    <xf numFmtId="0" fontId="6" fillId="2" borderId="0" xfId="0" applyFont="1" applyFill="1" applyBorder="1" applyAlignment="1">
      <alignment horizontal="centerContinuous"/>
    </xf>
    <xf numFmtId="0" fontId="4" fillId="2" borderId="1" xfId="0" applyFont="1" applyFill="1" applyBorder="1" applyAlignment="1">
      <alignment horizontal="center"/>
    </xf>
    <xf numFmtId="0" fontId="4" fillId="2" borderId="0" xfId="0" applyFont="1" applyFill="1"/>
    <xf numFmtId="42" fontId="6" fillId="2" borderId="0" xfId="0" applyNumberFormat="1" applyFont="1" applyFill="1"/>
    <xf numFmtId="41" fontId="6" fillId="2" borderId="0" xfId="0" applyNumberFormat="1" applyFont="1" applyFill="1"/>
    <xf numFmtId="0" fontId="4" fillId="2" borderId="0" xfId="0" applyFont="1" applyFill="1" applyAlignment="1">
      <alignment horizontal="left"/>
    </xf>
    <xf numFmtId="0" fontId="6" fillId="2" borderId="0" xfId="0" applyFont="1" applyFill="1" applyAlignment="1">
      <alignment horizontal="left"/>
    </xf>
    <xf numFmtId="0" fontId="4" fillId="2" borderId="0" xfId="0" quotePrefix="1" applyFont="1" applyFill="1" applyAlignment="1">
      <alignment horizontal="left"/>
    </xf>
    <xf numFmtId="0" fontId="6" fillId="2" borderId="0" xfId="0" applyFont="1" applyFill="1" applyAlignment="1"/>
    <xf numFmtId="0" fontId="4" fillId="2" borderId="0" xfId="0" applyFont="1" applyFill="1" applyAlignment="1">
      <alignment horizontal="left" indent="1"/>
    </xf>
    <xf numFmtId="41" fontId="6" fillId="2" borderId="0" xfId="0" applyNumberFormat="1" applyFont="1" applyFill="1" applyBorder="1"/>
    <xf numFmtId="42" fontId="6" fillId="2" borderId="0" xfId="0" applyNumberFormat="1" applyFont="1" applyFill="1" applyBorder="1"/>
    <xf numFmtId="0" fontId="6" fillId="2" borderId="0" xfId="0" applyFont="1" applyFill="1" applyBorder="1"/>
    <xf numFmtId="164" fontId="6" fillId="2" borderId="1" xfId="1" applyNumberFormat="1" applyFont="1" applyFill="1" applyBorder="1"/>
    <xf numFmtId="164" fontId="6" fillId="2" borderId="0" xfId="1" applyNumberFormat="1" applyFont="1" applyFill="1" applyBorder="1"/>
    <xf numFmtId="0" fontId="4" fillId="2" borderId="0" xfId="0" applyFont="1" applyFill="1" applyAlignment="1"/>
    <xf numFmtId="165" fontId="6" fillId="2" borderId="0" xfId="2" applyNumberFormat="1" applyFont="1" applyFill="1" applyBorder="1"/>
    <xf numFmtId="0" fontId="6" fillId="2" borderId="0" xfId="0" quotePrefix="1" applyFont="1" applyFill="1" applyAlignment="1">
      <alignment horizontal="left"/>
    </xf>
    <xf numFmtId="166" fontId="6" fillId="2" borderId="0" xfId="0" applyNumberFormat="1" applyFont="1" applyFill="1" applyBorder="1"/>
    <xf numFmtId="44" fontId="6" fillId="2" borderId="0" xfId="2" applyFont="1" applyFill="1"/>
    <xf numFmtId="0" fontId="6" fillId="2" borderId="0" xfId="0" quotePrefix="1" applyFont="1" applyFill="1" applyAlignment="1">
      <alignment horizontal="left" vertical="top"/>
    </xf>
    <xf numFmtId="0" fontId="6" fillId="2" borderId="0" xfId="0" applyFont="1" applyFill="1" applyAlignment="1">
      <alignment vertical="top"/>
    </xf>
    <xf numFmtId="3" fontId="6" fillId="2" borderId="0" xfId="0" applyNumberFormat="1" applyFont="1" applyFill="1" applyBorder="1"/>
    <xf numFmtId="0" fontId="4" fillId="2" borderId="0" xfId="0" applyFont="1" applyFill="1" applyBorder="1" applyAlignment="1">
      <alignment horizontal="center"/>
    </xf>
    <xf numFmtId="0" fontId="0" fillId="0" borderId="0" xfId="0" applyFill="1" applyBorder="1"/>
    <xf numFmtId="164" fontId="6" fillId="2" borderId="3" xfId="1" applyNumberFormat="1" applyFont="1" applyFill="1" applyBorder="1"/>
    <xf numFmtId="0" fontId="4" fillId="0" borderId="0" xfId="0" applyFont="1" applyFill="1" applyBorder="1"/>
    <xf numFmtId="0" fontId="0" fillId="3" borderId="0" xfId="0" applyFill="1"/>
    <xf numFmtId="0" fontId="4" fillId="3" borderId="0" xfId="0" applyFont="1" applyFill="1"/>
    <xf numFmtId="0" fontId="0" fillId="3" borderId="0" xfId="0" applyFill="1" applyBorder="1"/>
    <xf numFmtId="41" fontId="0" fillId="3" borderId="0" xfId="0" applyNumberFormat="1" applyFill="1" applyBorder="1"/>
    <xf numFmtId="0" fontId="6" fillId="3" borderId="0" xfId="0" applyFont="1" applyFill="1" applyBorder="1"/>
    <xf numFmtId="0" fontId="4" fillId="3" borderId="0" xfId="0" applyFont="1" applyFill="1" applyBorder="1" applyAlignment="1">
      <alignment horizontal="center"/>
    </xf>
    <xf numFmtId="41" fontId="6" fillId="3" borderId="0" xfId="0" applyNumberFormat="1" applyFont="1" applyFill="1" applyBorder="1"/>
    <xf numFmtId="164" fontId="6" fillId="3" borderId="0" xfId="1" applyNumberFormat="1" applyFont="1" applyFill="1" applyBorder="1"/>
    <xf numFmtId="0" fontId="0" fillId="2" borderId="0" xfId="0" applyFill="1"/>
    <xf numFmtId="0" fontId="0" fillId="0" borderId="0" xfId="0" applyFill="1"/>
    <xf numFmtId="0" fontId="6" fillId="3" borderId="0" xfId="0" applyFont="1" applyFill="1" applyBorder="1" applyAlignment="1">
      <alignment horizontal="centerContinuous"/>
    </xf>
    <xf numFmtId="0" fontId="6" fillId="3" borderId="4" xfId="0" applyFont="1" applyFill="1" applyBorder="1"/>
    <xf numFmtId="0" fontId="6" fillId="3" borderId="5" xfId="0" applyFont="1" applyFill="1" applyBorder="1"/>
    <xf numFmtId="0" fontId="6" fillId="3" borderId="6" xfId="0" applyFont="1" applyFill="1" applyBorder="1"/>
    <xf numFmtId="0" fontId="4" fillId="3" borderId="4" xfId="0" applyFont="1" applyFill="1" applyBorder="1"/>
    <xf numFmtId="164" fontId="0" fillId="3" borderId="0" xfId="1" applyNumberFormat="1" applyFont="1" applyFill="1" applyBorder="1"/>
    <xf numFmtId="42" fontId="0" fillId="3" borderId="0" xfId="0" applyNumberFormat="1" applyFill="1" applyBorder="1"/>
    <xf numFmtId="0" fontId="0" fillId="3" borderId="0" xfId="0" applyFill="1" applyBorder="1" applyAlignment="1">
      <alignment horizontal="center"/>
    </xf>
    <xf numFmtId="164" fontId="0" fillId="3" borderId="0" xfId="1" applyNumberFormat="1" applyFont="1" applyFill="1"/>
    <xf numFmtId="165" fontId="6" fillId="2" borderId="0" xfId="2" applyNumberFormat="1" applyFont="1" applyFill="1"/>
    <xf numFmtId="0" fontId="4" fillId="3" borderId="10" xfId="0" applyFont="1" applyFill="1" applyBorder="1" applyAlignment="1">
      <alignment horizontal="center"/>
    </xf>
    <xf numFmtId="0" fontId="4" fillId="3" borderId="11" xfId="0" applyFont="1" applyFill="1" applyBorder="1" applyAlignment="1">
      <alignment horizontal="center"/>
    </xf>
    <xf numFmtId="0" fontId="4" fillId="3" borderId="0" xfId="0" applyFont="1" applyFill="1" applyBorder="1" applyAlignment="1">
      <alignment wrapText="1"/>
    </xf>
    <xf numFmtId="0" fontId="13" fillId="3" borderId="0" xfId="0" applyFont="1" applyFill="1"/>
    <xf numFmtId="0" fontId="13" fillId="3" borderId="0" xfId="0" applyFont="1" applyFill="1" applyBorder="1"/>
    <xf numFmtId="41" fontId="13" fillId="2" borderId="0" xfId="0" applyNumberFormat="1" applyFont="1" applyFill="1" applyBorder="1"/>
    <xf numFmtId="0" fontId="6" fillId="3" borderId="0" xfId="0" quotePrefix="1" applyFont="1" applyFill="1" applyBorder="1" applyAlignment="1">
      <alignment horizontal="center"/>
    </xf>
    <xf numFmtId="0" fontId="9" fillId="3" borderId="0" xfId="0" applyFont="1" applyFill="1" applyBorder="1" applyAlignment="1">
      <alignment horizontal="center"/>
    </xf>
    <xf numFmtId="0" fontId="6" fillId="3" borderId="4" xfId="0" applyFont="1" applyFill="1" applyBorder="1" applyAlignment="1">
      <alignment horizontal="centerContinuous"/>
    </xf>
    <xf numFmtId="0" fontId="7" fillId="3" borderId="4" xfId="0" applyFont="1" applyFill="1" applyBorder="1" applyAlignment="1">
      <alignment horizontal="center"/>
    </xf>
    <xf numFmtId="0" fontId="9" fillId="3" borderId="14" xfId="0" applyFont="1" applyFill="1" applyBorder="1" applyAlignment="1">
      <alignment horizontal="centerContinuous" wrapText="1"/>
    </xf>
    <xf numFmtId="0" fontId="9" fillId="3" borderId="14" xfId="0" applyFont="1" applyFill="1" applyBorder="1" applyAlignment="1">
      <alignment horizontal="center" wrapText="1"/>
    </xf>
    <xf numFmtId="0" fontId="9" fillId="3" borderId="15" xfId="0" applyFont="1" applyFill="1" applyBorder="1" applyAlignment="1">
      <alignment horizontal="centerContinuous"/>
    </xf>
    <xf numFmtId="0" fontId="9" fillId="3" borderId="15" xfId="0" applyFont="1" applyFill="1" applyBorder="1" applyAlignment="1">
      <alignment horizontal="center"/>
    </xf>
    <xf numFmtId="0" fontId="9" fillId="3" borderId="0" xfId="0" applyFont="1" applyFill="1" applyBorder="1" applyAlignment="1">
      <alignment horizontal="center" wrapText="1"/>
    </xf>
    <xf numFmtId="0" fontId="4" fillId="3" borderId="0" xfId="0" quotePrefix="1" applyFont="1" applyFill="1" applyBorder="1" applyAlignment="1">
      <alignment horizontal="center"/>
    </xf>
    <xf numFmtId="0" fontId="14" fillId="3" borderId="0" xfId="0" applyFont="1" applyFill="1"/>
    <xf numFmtId="0" fontId="4" fillId="3" borderId="11" xfId="0" applyFont="1" applyFill="1" applyBorder="1" applyAlignment="1">
      <alignment horizontal="left"/>
    </xf>
    <xf numFmtId="165" fontId="8" fillId="0" borderId="0" xfId="2" applyNumberFormat="1" applyFont="1" applyFill="1" applyBorder="1"/>
    <xf numFmtId="0" fontId="12" fillId="3" borderId="10" xfId="0" applyFont="1" applyFill="1" applyBorder="1" applyAlignment="1"/>
    <xf numFmtId="0" fontId="20" fillId="3" borderId="10" xfId="0" applyFont="1" applyFill="1" applyBorder="1" applyAlignment="1"/>
    <xf numFmtId="0" fontId="4" fillId="3" borderId="0" xfId="0" applyFont="1" applyFill="1" applyBorder="1" applyAlignment="1"/>
    <xf numFmtId="165" fontId="6" fillId="2" borderId="8" xfId="1" applyNumberFormat="1" applyFont="1" applyFill="1" applyBorder="1"/>
    <xf numFmtId="43" fontId="6" fillId="2" borderId="0" xfId="1" applyFont="1" applyFill="1" applyBorder="1"/>
    <xf numFmtId="43" fontId="6" fillId="2" borderId="0" xfId="1" applyFont="1" applyFill="1"/>
    <xf numFmtId="170" fontId="6" fillId="2" borderId="3" xfId="2" applyNumberFormat="1" applyFont="1" applyFill="1" applyBorder="1"/>
    <xf numFmtId="165" fontId="6" fillId="2" borderId="0" xfId="1" applyNumberFormat="1" applyFont="1" applyFill="1" applyBorder="1"/>
    <xf numFmtId="44" fontId="6" fillId="2" borderId="0" xfId="2" applyFont="1" applyFill="1" applyBorder="1"/>
    <xf numFmtId="170" fontId="6" fillId="2" borderId="0" xfId="2" applyNumberFormat="1" applyFont="1" applyFill="1" applyBorder="1"/>
    <xf numFmtId="0" fontId="12" fillId="3" borderId="0" xfId="0" applyFont="1" applyFill="1" applyBorder="1" applyAlignment="1"/>
    <xf numFmtId="0" fontId="20" fillId="3" borderId="0" xfId="0" applyFont="1" applyFill="1" applyBorder="1" applyAlignment="1"/>
    <xf numFmtId="0" fontId="0" fillId="4" borderId="0" xfId="0" applyFill="1"/>
    <xf numFmtId="0" fontId="6" fillId="3" borderId="16" xfId="0" applyFont="1" applyFill="1" applyBorder="1"/>
    <xf numFmtId="0" fontId="6" fillId="3" borderId="15" xfId="0" applyFont="1" applyFill="1" applyBorder="1"/>
    <xf numFmtId="0" fontId="6" fillId="0" borderId="0" xfId="0" applyFont="1" applyFill="1" applyBorder="1"/>
    <xf numFmtId="0" fontId="4" fillId="3" borderId="0" xfId="0" applyFont="1" applyFill="1" applyBorder="1" applyAlignment="1">
      <alignment horizontal="center"/>
    </xf>
    <xf numFmtId="0" fontId="20" fillId="3" borderId="0" xfId="0" quotePrefix="1" applyFont="1" applyFill="1" applyBorder="1" applyAlignment="1">
      <alignment horizontal="center"/>
    </xf>
    <xf numFmtId="0" fontId="0" fillId="3" borderId="0" xfId="0" applyFill="1" applyAlignment="1"/>
    <xf numFmtId="0" fontId="0" fillId="3" borderId="0" xfId="0" applyFill="1" applyBorder="1" applyAlignment="1"/>
    <xf numFmtId="0" fontId="4" fillId="0" borderId="0" xfId="0" applyFont="1" applyFill="1"/>
    <xf numFmtId="0" fontId="2" fillId="2" borderId="0" xfId="0" applyFont="1" applyFill="1" applyAlignment="1">
      <alignment horizontal="left"/>
    </xf>
    <xf numFmtId="0" fontId="2" fillId="2" borderId="0" xfId="0" applyFont="1" applyFill="1"/>
    <xf numFmtId="0" fontId="19" fillId="3" borderId="0" xfId="0" applyFont="1" applyFill="1" applyBorder="1"/>
    <xf numFmtId="41" fontId="2" fillId="2" borderId="0" xfId="0" applyNumberFormat="1" applyFont="1" applyFill="1" applyBorder="1"/>
    <xf numFmtId="0" fontId="0" fillId="5" borderId="0" xfId="0" applyFill="1" applyBorder="1"/>
    <xf numFmtId="0" fontId="0" fillId="5" borderId="0" xfId="0" applyFill="1"/>
    <xf numFmtId="165" fontId="0" fillId="5" borderId="0" xfId="2" applyNumberFormat="1" applyFont="1" applyFill="1"/>
    <xf numFmtId="164" fontId="0" fillId="5" borderId="0" xfId="1" applyNumberFormat="1" applyFont="1" applyFill="1"/>
    <xf numFmtId="164" fontId="0" fillId="5" borderId="1" xfId="1" applyNumberFormat="1" applyFont="1" applyFill="1" applyBorder="1"/>
    <xf numFmtId="164" fontId="0" fillId="5" borderId="9" xfId="1" applyNumberFormat="1" applyFont="1" applyFill="1" applyBorder="1"/>
    <xf numFmtId="165" fontId="0" fillId="5" borderId="8" xfId="0" applyNumberFormat="1" applyFill="1" applyBorder="1"/>
    <xf numFmtId="0" fontId="4" fillId="5" borderId="0" xfId="0" applyFont="1" applyFill="1"/>
    <xf numFmtId="0" fontId="2" fillId="5" borderId="0" xfId="0" applyFont="1" applyFill="1" applyAlignment="1">
      <alignment wrapText="1"/>
    </xf>
    <xf numFmtId="0" fontId="2" fillId="5" borderId="0" xfId="0" applyFont="1" applyFill="1" applyBorder="1" applyAlignment="1">
      <alignment horizontal="left" wrapText="1"/>
    </xf>
    <xf numFmtId="0" fontId="6" fillId="5" borderId="0" xfId="0" applyFont="1" applyFill="1"/>
    <xf numFmtId="164" fontId="2" fillId="2" borderId="0" xfId="1" applyNumberFormat="1" applyFont="1" applyFill="1" applyBorder="1"/>
    <xf numFmtId="43" fontId="2" fillId="2" borderId="0" xfId="1" applyNumberFormat="1" applyFont="1" applyFill="1" applyBorder="1" applyAlignment="1">
      <alignment vertical="top"/>
    </xf>
    <xf numFmtId="44" fontId="2" fillId="2" borderId="0" xfId="2" applyFont="1" applyFill="1" applyBorder="1"/>
    <xf numFmtId="42" fontId="2" fillId="2" borderId="0" xfId="0" applyNumberFormat="1" applyFont="1" applyFill="1" applyBorder="1"/>
    <xf numFmtId="0" fontId="2" fillId="2" borderId="0" xfId="0" applyFont="1" applyFill="1" applyBorder="1"/>
    <xf numFmtId="39" fontId="2" fillId="2" borderId="0" xfId="0" applyNumberFormat="1" applyFont="1" applyFill="1" applyBorder="1" applyAlignment="1">
      <alignment horizontal="right"/>
    </xf>
    <xf numFmtId="167" fontId="2" fillId="2" borderId="0" xfId="0" applyNumberFormat="1" applyFont="1" applyFill="1" applyBorder="1" applyAlignment="1">
      <alignment vertical="top"/>
    </xf>
    <xf numFmtId="167" fontId="2" fillId="2" borderId="0" xfId="0" applyNumberFormat="1" applyFont="1" applyFill="1" applyBorder="1"/>
    <xf numFmtId="2" fontId="2" fillId="2" borderId="0" xfId="0" applyNumberFormat="1" applyFont="1" applyFill="1" applyBorder="1"/>
    <xf numFmtId="42" fontId="2" fillId="2" borderId="0" xfId="0" quotePrefix="1" applyNumberFormat="1" applyFont="1" applyFill="1"/>
    <xf numFmtId="0" fontId="4" fillId="5" borderId="4" xfId="0" applyFont="1" applyFill="1" applyBorder="1"/>
    <xf numFmtId="0" fontId="6" fillId="5" borderId="4" xfId="0" applyFont="1" applyFill="1" applyBorder="1"/>
    <xf numFmtId="0" fontId="6" fillId="5" borderId="4" xfId="0" applyFont="1" applyFill="1" applyBorder="1" applyAlignment="1">
      <alignment horizontal="left"/>
    </xf>
    <xf numFmtId="0" fontId="6" fillId="5" borderId="6" xfId="0" applyFont="1" applyFill="1" applyBorder="1"/>
    <xf numFmtId="0" fontId="11" fillId="5" borderId="0" xfId="0" applyFont="1" applyFill="1"/>
    <xf numFmtId="0" fontId="6" fillId="5" borderId="0" xfId="0" applyFont="1" applyFill="1" applyAlignment="1">
      <alignment horizontal="left"/>
    </xf>
    <xf numFmtId="0" fontId="6" fillId="5" borderId="0" xfId="0" applyFont="1" applyFill="1" applyAlignment="1"/>
    <xf numFmtId="0" fontId="2" fillId="5" borderId="0" xfId="0" applyFont="1" applyFill="1"/>
    <xf numFmtId="0" fontId="2" fillId="3" borderId="0" xfId="0" applyFont="1" applyFill="1" applyBorder="1"/>
    <xf numFmtId="0" fontId="2" fillId="5" borderId="0" xfId="0" applyFont="1" applyFill="1" applyBorder="1" applyAlignment="1"/>
    <xf numFmtId="165" fontId="2" fillId="5" borderId="0" xfId="2" applyNumberFormat="1" applyFont="1" applyFill="1" applyBorder="1"/>
    <xf numFmtId="169" fontId="2" fillId="5" borderId="0" xfId="0" applyNumberFormat="1" applyFont="1" applyFill="1" applyBorder="1" applyAlignment="1">
      <alignment horizontal="center"/>
    </xf>
    <xf numFmtId="0" fontId="2" fillId="5" borderId="0" xfId="0" applyFont="1" applyFill="1" applyBorder="1" applyAlignment="1">
      <alignment horizontal="center"/>
    </xf>
    <xf numFmtId="0" fontId="4" fillId="3" borderId="0" xfId="0" applyFont="1" applyFill="1" applyBorder="1" applyAlignment="1">
      <alignment horizontal="center"/>
    </xf>
    <xf numFmtId="0" fontId="4" fillId="0" borderId="0" xfId="0" applyFont="1" applyFill="1" applyAlignment="1">
      <alignment horizontal="center"/>
    </xf>
    <xf numFmtId="164" fontId="0" fillId="0" borderId="0" xfId="1" applyNumberFormat="1" applyFont="1" applyFill="1"/>
    <xf numFmtId="0" fontId="2" fillId="0" borderId="0" xfId="0" applyFont="1" applyFill="1"/>
    <xf numFmtId="0" fontId="14" fillId="0" borderId="0" xfId="0" applyFont="1" applyFill="1" applyBorder="1" applyAlignment="1">
      <alignment horizontal="center"/>
    </xf>
    <xf numFmtId="0" fontId="2" fillId="3" borderId="0" xfId="0" applyFont="1" applyFill="1"/>
    <xf numFmtId="0" fontId="8" fillId="5" borderId="0" xfId="0" quotePrefix="1" applyFont="1" applyFill="1" applyAlignment="1">
      <alignment horizontal="center" wrapText="1"/>
    </xf>
    <xf numFmtId="0" fontId="8" fillId="5" borderId="0" xfId="0" quotePrefix="1" applyFont="1" applyFill="1" applyAlignment="1">
      <alignment horizontal="center"/>
    </xf>
    <xf numFmtId="0" fontId="5" fillId="5" borderId="0" xfId="0" applyFont="1" applyFill="1"/>
    <xf numFmtId="1" fontId="4" fillId="5" borderId="0" xfId="0" applyNumberFormat="1" applyFont="1" applyFill="1" applyBorder="1" applyAlignment="1">
      <alignment horizontal="center"/>
    </xf>
    <xf numFmtId="1" fontId="4" fillId="5" borderId="13" xfId="0" applyNumberFormat="1" applyFont="1" applyFill="1" applyBorder="1" applyAlignment="1">
      <alignment horizontal="center"/>
    </xf>
    <xf numFmtId="0" fontId="2" fillId="5" borderId="0" xfId="0" applyFont="1" applyFill="1" applyBorder="1"/>
    <xf numFmtId="164" fontId="2" fillId="5" borderId="0" xfId="1" applyNumberFormat="1" applyFont="1" applyFill="1" applyBorder="1"/>
    <xf numFmtId="44" fontId="2" fillId="5" borderId="0" xfId="2" applyNumberFormat="1" applyFont="1" applyFill="1"/>
    <xf numFmtId="44" fontId="4" fillId="5" borderId="0" xfId="2" applyNumberFormat="1" applyFont="1" applyFill="1"/>
    <xf numFmtId="43" fontId="2" fillId="5" borderId="0" xfId="1" applyFont="1" applyFill="1"/>
    <xf numFmtId="43" fontId="4" fillId="5" borderId="0" xfId="1" applyFont="1" applyFill="1"/>
    <xf numFmtId="164" fontId="2" fillId="5" borderId="0" xfId="1" applyNumberFormat="1" applyFont="1" applyFill="1"/>
    <xf numFmtId="0" fontId="0" fillId="0" borderId="0" xfId="0" applyFill="1" applyBorder="1" applyAlignment="1"/>
    <xf numFmtId="165" fontId="13" fillId="0" borderId="0" xfId="2" applyNumberFormat="1" applyFont="1" applyFill="1" applyBorder="1"/>
    <xf numFmtId="165" fontId="9" fillId="0" borderId="0" xfId="2" applyNumberFormat="1" applyFont="1" applyFill="1" applyBorder="1"/>
    <xf numFmtId="164" fontId="13" fillId="0" borderId="0" xfId="1" applyNumberFormat="1" applyFont="1" applyFill="1" applyBorder="1"/>
    <xf numFmtId="164" fontId="9" fillId="0" borderId="0" xfId="1" applyNumberFormat="1" applyFont="1" applyFill="1" applyBorder="1"/>
    <xf numFmtId="0" fontId="13" fillId="0" borderId="0" xfId="0" applyFont="1" applyFill="1"/>
    <xf numFmtId="0" fontId="13" fillId="0" borderId="0" xfId="0" applyFont="1" applyFill="1" applyBorder="1"/>
    <xf numFmtId="0" fontId="14" fillId="0" borderId="0" xfId="0" applyFont="1" applyFill="1" applyBorder="1" applyAlignment="1"/>
    <xf numFmtId="0" fontId="9" fillId="0" borderId="0" xfId="0" applyFont="1" applyFill="1" applyAlignment="1">
      <alignment horizontal="center"/>
    </xf>
    <xf numFmtId="0" fontId="9" fillId="0" borderId="0" xfId="0" applyFont="1" applyFill="1" applyBorder="1" applyAlignment="1">
      <alignment horizontal="center"/>
    </xf>
    <xf numFmtId="3" fontId="9" fillId="0" borderId="0" xfId="0" applyNumberFormat="1" applyFont="1" applyFill="1" applyBorder="1" applyAlignment="1">
      <alignment horizontal="center"/>
    </xf>
    <xf numFmtId="0" fontId="15" fillId="0" borderId="0" xfId="0" applyFont="1" applyFill="1" applyBorder="1"/>
    <xf numFmtId="0" fontId="14" fillId="0" borderId="1" xfId="0" applyFont="1" applyFill="1" applyBorder="1" applyAlignment="1">
      <alignment horizontal="center"/>
    </xf>
    <xf numFmtId="0" fontId="9" fillId="0" borderId="1" xfId="0" applyFont="1" applyFill="1" applyBorder="1" applyAlignment="1">
      <alignment horizontal="center"/>
    </xf>
    <xf numFmtId="3" fontId="9" fillId="0" borderId="1" xfId="0" applyNumberFormat="1" applyFont="1" applyFill="1" applyBorder="1" applyAlignment="1">
      <alignment horizontal="center"/>
    </xf>
    <xf numFmtId="41" fontId="15" fillId="0" borderId="0" xfId="0" applyNumberFormat="1" applyFont="1" applyFill="1" applyBorder="1"/>
    <xf numFmtId="0" fontId="14" fillId="0" borderId="0" xfId="0" applyFont="1" applyFill="1" applyBorder="1"/>
    <xf numFmtId="0" fontId="9" fillId="0" borderId="0" xfId="0" applyFont="1" applyFill="1" applyBorder="1"/>
    <xf numFmtId="0" fontId="16" fillId="0" borderId="0" xfId="0" applyFont="1" applyFill="1"/>
    <xf numFmtId="0" fontId="9" fillId="0" borderId="0" xfId="0" applyFont="1" applyFill="1"/>
    <xf numFmtId="165" fontId="14" fillId="0" borderId="0" xfId="2" applyNumberFormat="1" applyFont="1" applyFill="1" applyBorder="1"/>
    <xf numFmtId="164" fontId="14" fillId="0" borderId="0" xfId="1" applyNumberFormat="1" applyFont="1" applyFill="1" applyBorder="1"/>
    <xf numFmtId="164" fontId="13" fillId="0" borderId="9" xfId="1" applyNumberFormat="1" applyFont="1" applyFill="1" applyBorder="1"/>
    <xf numFmtId="164" fontId="9" fillId="0" borderId="9" xfId="1" applyNumberFormat="1" applyFont="1" applyFill="1" applyBorder="1"/>
    <xf numFmtId="164" fontId="13" fillId="0" borderId="1" xfId="1" applyNumberFormat="1" applyFont="1" applyFill="1" applyBorder="1"/>
    <xf numFmtId="0" fontId="17" fillId="0" borderId="0" xfId="0" applyFont="1" applyFill="1"/>
    <xf numFmtId="165" fontId="8" fillId="0" borderId="8" xfId="2" applyNumberFormat="1" applyFont="1" applyFill="1" applyBorder="1"/>
    <xf numFmtId="165" fontId="9" fillId="0" borderId="8" xfId="2" applyNumberFormat="1" applyFont="1" applyFill="1" applyBorder="1"/>
    <xf numFmtId="0" fontId="17" fillId="0" borderId="0" xfId="0" applyFont="1" applyFill="1" applyBorder="1"/>
    <xf numFmtId="164" fontId="9" fillId="0" borderId="0" xfId="1" applyNumberFormat="1" applyFont="1" applyFill="1"/>
    <xf numFmtId="0" fontId="16" fillId="0" borderId="0" xfId="0" applyFont="1" applyFill="1" applyBorder="1"/>
    <xf numFmtId="165" fontId="9" fillId="0" borderId="0" xfId="0" applyNumberFormat="1" applyFont="1" applyFill="1" applyBorder="1"/>
    <xf numFmtId="3" fontId="9" fillId="0" borderId="0" xfId="0" applyNumberFormat="1" applyFont="1" applyFill="1" applyBorder="1"/>
    <xf numFmtId="3" fontId="9" fillId="0" borderId="0" xfId="2" applyNumberFormat="1" applyFont="1" applyFill="1" applyBorder="1"/>
    <xf numFmtId="3" fontId="9" fillId="0" borderId="1" xfId="2" applyNumberFormat="1" applyFont="1" applyFill="1" applyBorder="1"/>
    <xf numFmtId="164" fontId="9" fillId="0" borderId="1" xfId="1" applyNumberFormat="1" applyFont="1" applyFill="1" applyBorder="1"/>
    <xf numFmtId="41" fontId="13" fillId="0" borderId="0" xfId="0" applyNumberFormat="1" applyFont="1" applyFill="1" applyBorder="1"/>
    <xf numFmtId="41" fontId="9" fillId="0" borderId="0" xfId="0" applyNumberFormat="1" applyFont="1" applyFill="1" applyBorder="1"/>
    <xf numFmtId="41" fontId="9" fillId="0" borderId="12" xfId="0" applyNumberFormat="1" applyFont="1" applyFill="1" applyBorder="1"/>
    <xf numFmtId="0" fontId="13" fillId="0" borderId="0" xfId="0" applyFont="1" applyFill="1" applyBorder="1" applyAlignment="1">
      <alignment horizontal="left"/>
    </xf>
    <xf numFmtId="0" fontId="17" fillId="0" borderId="0" xfId="0" applyFont="1" applyFill="1" applyBorder="1" applyAlignment="1">
      <alignment horizontal="left"/>
    </xf>
    <xf numFmtId="0" fontId="17" fillId="0" borderId="0" xfId="0" applyFont="1" applyFill="1" applyBorder="1" applyAlignment="1">
      <alignment horizontal="left" wrapText="1"/>
    </xf>
    <xf numFmtId="3" fontId="9" fillId="0" borderId="0" xfId="1" applyNumberFormat="1" applyFont="1" applyFill="1" applyBorder="1"/>
    <xf numFmtId="3" fontId="9" fillId="0" borderId="0" xfId="0" applyNumberFormat="1" applyFont="1" applyFill="1"/>
    <xf numFmtId="165" fontId="13" fillId="0" borderId="8" xfId="2" applyNumberFormat="1" applyFont="1" applyFill="1" applyBorder="1"/>
    <xf numFmtId="0" fontId="18" fillId="0" borderId="0" xfId="0" applyFont="1" applyFill="1" applyBorder="1"/>
    <xf numFmtId="169" fontId="13" fillId="0" borderId="0" xfId="3" applyNumberFormat="1" applyFont="1" applyFill="1" applyBorder="1"/>
    <xf numFmtId="169" fontId="13" fillId="0" borderId="0" xfId="3" applyNumberFormat="1" applyFont="1" applyFill="1"/>
    <xf numFmtId="169" fontId="9" fillId="0" borderId="0" xfId="3" applyNumberFormat="1" applyFont="1" applyFill="1"/>
    <xf numFmtId="0" fontId="8" fillId="0" borderId="0" xfId="0" applyFont="1" applyFill="1" applyBorder="1"/>
    <xf numFmtId="0" fontId="18" fillId="0" borderId="0" xfId="0" applyFont="1" applyFill="1"/>
    <xf numFmtId="164" fontId="13" fillId="0" borderId="0" xfId="0" applyNumberFormat="1" applyFont="1" applyFill="1" applyBorder="1"/>
    <xf numFmtId="164" fontId="14" fillId="0" borderId="9" xfId="1" applyNumberFormat="1" applyFont="1" applyFill="1" applyBorder="1"/>
    <xf numFmtId="164" fontId="13" fillId="0" borderId="0" xfId="1" applyNumberFormat="1" applyFont="1" applyFill="1"/>
    <xf numFmtId="164" fontId="14" fillId="0" borderId="0" xfId="1" applyNumberFormat="1" applyFont="1" applyFill="1"/>
    <xf numFmtId="164" fontId="14" fillId="0" borderId="0" xfId="1" applyNumberFormat="1" applyFont="1" applyFill="1" applyBorder="1" applyAlignment="1">
      <alignment horizontal="right"/>
    </xf>
    <xf numFmtId="164" fontId="8" fillId="0" borderId="0" xfId="1" applyNumberFormat="1" applyFont="1" applyFill="1" applyBorder="1"/>
    <xf numFmtId="164" fontId="0" fillId="0" borderId="0" xfId="1" applyNumberFormat="1" applyFont="1" applyFill="1" applyBorder="1"/>
    <xf numFmtId="164" fontId="14" fillId="0" borderId="1" xfId="1" applyNumberFormat="1" applyFont="1" applyFill="1" applyBorder="1"/>
    <xf numFmtId="164" fontId="8" fillId="0" borderId="9" xfId="1" applyNumberFormat="1" applyFont="1" applyFill="1" applyBorder="1"/>
    <xf numFmtId="0" fontId="14" fillId="0" borderId="0" xfId="0" applyFont="1" applyFill="1"/>
    <xf numFmtId="165" fontId="8" fillId="0" borderId="3" xfId="2" applyNumberFormat="1" applyFont="1" applyFill="1" applyBorder="1"/>
    <xf numFmtId="0" fontId="5" fillId="0" borderId="0" xfId="0" applyFont="1" applyFill="1"/>
    <xf numFmtId="165" fontId="13" fillId="0" borderId="8" xfId="0" applyNumberFormat="1" applyFont="1" applyFill="1" applyBorder="1"/>
    <xf numFmtId="165" fontId="9" fillId="0" borderId="8" xfId="0" applyNumberFormat="1" applyFont="1" applyFill="1" applyBorder="1"/>
    <xf numFmtId="0" fontId="4" fillId="5" borderId="1" xfId="0" applyFont="1" applyFill="1" applyBorder="1" applyAlignment="1">
      <alignment horizontal="center"/>
    </xf>
    <xf numFmtId="41" fontId="13" fillId="0" borderId="1" xfId="0" applyNumberFormat="1" applyFont="1" applyFill="1" applyBorder="1"/>
    <xf numFmtId="41" fontId="9" fillId="0" borderId="1" xfId="0" applyNumberFormat="1" applyFont="1" applyFill="1" applyBorder="1"/>
    <xf numFmtId="0" fontId="6" fillId="5" borderId="5" xfId="0" applyFont="1" applyFill="1" applyBorder="1"/>
    <xf numFmtId="0" fontId="6" fillId="5" borderId="0" xfId="0" applyFont="1" applyFill="1" applyBorder="1"/>
    <xf numFmtId="42" fontId="6" fillId="5" borderId="0" xfId="0" applyNumberFormat="1" applyFont="1" applyFill="1" applyBorder="1"/>
    <xf numFmtId="41" fontId="6" fillId="5" borderId="0" xfId="0" applyNumberFormat="1" applyFont="1" applyFill="1" applyBorder="1"/>
    <xf numFmtId="0" fontId="6" fillId="3" borderId="7" xfId="0" applyFont="1" applyFill="1" applyBorder="1"/>
    <xf numFmtId="164" fontId="6" fillId="5" borderId="0" xfId="1" applyNumberFormat="1" applyFont="1" applyFill="1" applyBorder="1"/>
    <xf numFmtId="0" fontId="0" fillId="0" borderId="0" xfId="0" applyFill="1" applyAlignment="1"/>
    <xf numFmtId="42" fontId="2" fillId="5" borderId="0" xfId="0" quotePrefix="1" applyNumberFormat="1" applyFont="1" applyFill="1"/>
    <xf numFmtId="164" fontId="2" fillId="5" borderId="1" xfId="1" applyNumberFormat="1" applyFont="1" applyFill="1" applyBorder="1"/>
    <xf numFmtId="42" fontId="2" fillId="5" borderId="8" xfId="0" applyNumberFormat="1" applyFont="1" applyFill="1" applyBorder="1"/>
    <xf numFmtId="44" fontId="2" fillId="5" borderId="0" xfId="2" applyFont="1" applyFill="1" applyAlignment="1">
      <alignment horizontal="right"/>
    </xf>
    <xf numFmtId="43" fontId="2" fillId="5" borderId="0" xfId="1" applyFont="1" applyFill="1" applyAlignment="1">
      <alignment horizontal="right"/>
    </xf>
    <xf numFmtId="43" fontId="2" fillId="5" borderId="0" xfId="1" applyFont="1" applyFill="1" applyBorder="1" applyAlignment="1">
      <alignment horizontal="right" vertical="top"/>
    </xf>
    <xf numFmtId="43" fontId="2" fillId="5" borderId="0" xfId="1" applyNumberFormat="1" applyFont="1" applyFill="1" applyBorder="1" applyAlignment="1">
      <alignment vertical="top"/>
    </xf>
    <xf numFmtId="164" fontId="2" fillId="5" borderId="3" xfId="1" applyNumberFormat="1" applyFont="1" applyFill="1" applyBorder="1"/>
    <xf numFmtId="3" fontId="2" fillId="5" borderId="0" xfId="0" applyNumberFormat="1" applyFont="1" applyFill="1" applyBorder="1"/>
    <xf numFmtId="166" fontId="2" fillId="5" borderId="0" xfId="0" applyNumberFormat="1" applyFont="1" applyFill="1" applyBorder="1"/>
    <xf numFmtId="44" fontId="2" fillId="5" borderId="3" xfId="2" applyNumberFormat="1" applyFont="1" applyFill="1" applyBorder="1"/>
    <xf numFmtId="42" fontId="2" fillId="5" borderId="0" xfId="0" applyNumberFormat="1" applyFont="1" applyFill="1" applyBorder="1"/>
    <xf numFmtId="39" fontId="2" fillId="5" borderId="0" xfId="0" applyNumberFormat="1" applyFont="1" applyFill="1" applyBorder="1" applyAlignment="1">
      <alignment horizontal="right"/>
    </xf>
    <xf numFmtId="167" fontId="2" fillId="5" borderId="0" xfId="0" applyNumberFormat="1" applyFont="1" applyFill="1" applyBorder="1"/>
    <xf numFmtId="44" fontId="2" fillId="5" borderId="0" xfId="2" applyFont="1" applyFill="1" applyBorder="1"/>
    <xf numFmtId="2" fontId="2" fillId="5" borderId="0" xfId="0" applyNumberFormat="1" applyFont="1" applyFill="1" applyBorder="1"/>
    <xf numFmtId="39" fontId="2" fillId="5" borderId="0" xfId="0" applyNumberFormat="1" applyFont="1" applyFill="1" applyAlignment="1">
      <alignment horizontal="right"/>
    </xf>
    <xf numFmtId="44" fontId="2" fillId="5" borderId="0" xfId="2" applyNumberFormat="1" applyFont="1" applyFill="1" applyBorder="1"/>
    <xf numFmtId="0" fontId="2" fillId="5" borderId="0" xfId="0" applyFont="1" applyFill="1" applyAlignment="1"/>
    <xf numFmtId="0" fontId="0" fillId="5" borderId="0" xfId="0" applyFill="1" applyAlignment="1"/>
    <xf numFmtId="0" fontId="14" fillId="0" borderId="1" xfId="0" applyFont="1" applyFill="1" applyBorder="1" applyAlignment="1">
      <alignment horizontal="center"/>
    </xf>
    <xf numFmtId="170" fontId="2" fillId="5" borderId="3" xfId="2" applyNumberFormat="1" applyFont="1" applyFill="1" applyBorder="1"/>
    <xf numFmtId="0" fontId="2" fillId="0" borderId="0" xfId="0" applyFont="1" applyFill="1" applyBorder="1"/>
    <xf numFmtId="165" fontId="0" fillId="0" borderId="0" xfId="0" applyNumberFormat="1" applyFill="1"/>
    <xf numFmtId="164" fontId="0" fillId="0" borderId="9" xfId="1" applyNumberFormat="1" applyFont="1" applyFill="1" applyBorder="1"/>
    <xf numFmtId="42" fontId="6" fillId="0" borderId="0" xfId="0" applyNumberFormat="1" applyFont="1" applyFill="1"/>
    <xf numFmtId="164" fontId="6" fillId="0" borderId="0" xfId="1" applyNumberFormat="1" applyFont="1" applyFill="1"/>
    <xf numFmtId="41" fontId="6" fillId="0" borderId="0" xfId="0" applyNumberFormat="1" applyFont="1" applyFill="1"/>
    <xf numFmtId="42" fontId="6" fillId="0" borderId="20" xfId="0" applyNumberFormat="1" applyFont="1" applyFill="1" applyBorder="1"/>
    <xf numFmtId="0" fontId="6" fillId="0" borderId="21" xfId="0" applyFont="1" applyFill="1" applyBorder="1"/>
    <xf numFmtId="41" fontId="6" fillId="0" borderId="0" xfId="0" applyNumberFormat="1" applyFont="1" applyFill="1" applyBorder="1"/>
    <xf numFmtId="165" fontId="6" fillId="0" borderId="0" xfId="2" applyNumberFormat="1" applyFont="1" applyFill="1"/>
    <xf numFmtId="164" fontId="6" fillId="0" borderId="0" xfId="0" applyNumberFormat="1" applyFont="1" applyFill="1"/>
    <xf numFmtId="164" fontId="10" fillId="0" borderId="21" xfId="0" applyNumberFormat="1" applyFont="1" applyFill="1" applyBorder="1"/>
    <xf numFmtId="41" fontId="2" fillId="0" borderId="0" xfId="0" applyNumberFormat="1" applyFont="1" applyFill="1"/>
    <xf numFmtId="164" fontId="9" fillId="0" borderId="2" xfId="1" applyNumberFormat="1" applyFont="1" applyFill="1" applyBorder="1"/>
    <xf numFmtId="169" fontId="9" fillId="0" borderId="0" xfId="3" applyNumberFormat="1" applyFont="1" applyFill="1" applyBorder="1"/>
    <xf numFmtId="44" fontId="2" fillId="0" borderId="0" xfId="2" applyNumberFormat="1" applyFont="1" applyFill="1"/>
    <xf numFmtId="44" fontId="4" fillId="0" borderId="0" xfId="2" applyNumberFormat="1" applyFont="1" applyFill="1"/>
    <xf numFmtId="43" fontId="2" fillId="0" borderId="0" xfId="1" applyFont="1" applyFill="1"/>
    <xf numFmtId="43" fontId="4" fillId="0" borderId="0" xfId="1" applyFont="1" applyFill="1"/>
    <xf numFmtId="43" fontId="2" fillId="5" borderId="0" xfId="1" applyNumberFormat="1" applyFont="1" applyFill="1"/>
    <xf numFmtId="0" fontId="4" fillId="0" borderId="0" xfId="0" applyFont="1" applyFill="1" applyBorder="1" applyAlignment="1">
      <alignment horizontal="center"/>
    </xf>
    <xf numFmtId="0" fontId="4" fillId="0" borderId="0" xfId="0" applyFont="1" applyFill="1" applyBorder="1" applyAlignment="1"/>
    <xf numFmtId="0" fontId="2" fillId="0" borderId="0" xfId="0" applyFont="1" applyFill="1" applyBorder="1" applyAlignment="1">
      <alignment horizontal="center"/>
    </xf>
    <xf numFmtId="0" fontId="2" fillId="0" borderId="0" xfId="0" applyFont="1" applyFill="1" applyAlignment="1">
      <alignment horizontal="center"/>
    </xf>
    <xf numFmtId="0" fontId="2" fillId="0" borderId="2" xfId="0" applyFont="1" applyFill="1" applyBorder="1"/>
    <xf numFmtId="0" fontId="4" fillId="0" borderId="1" xfId="0" applyFont="1" applyFill="1" applyBorder="1" applyAlignment="1">
      <alignment horizontal="center"/>
    </xf>
    <xf numFmtId="15" fontId="4" fillId="0" borderId="1" xfId="0" applyNumberFormat="1" applyFont="1" applyFill="1" applyBorder="1" applyAlignment="1">
      <alignment horizontal="center"/>
    </xf>
    <xf numFmtId="165" fontId="2" fillId="0" borderId="0" xfId="2" applyNumberFormat="1" applyFont="1" applyFill="1" applyAlignment="1">
      <alignment horizontal="center"/>
    </xf>
    <xf numFmtId="165" fontId="4" fillId="0" borderId="0" xfId="2" applyNumberFormat="1" applyFont="1" applyFill="1" applyAlignment="1">
      <alignment horizontal="center"/>
    </xf>
    <xf numFmtId="164" fontId="2" fillId="0" borderId="1" xfId="1" applyNumberFormat="1" applyFont="1" applyFill="1" applyBorder="1" applyAlignment="1">
      <alignment horizontal="center"/>
    </xf>
    <xf numFmtId="164" fontId="4" fillId="0" borderId="1" xfId="1" applyNumberFormat="1" applyFont="1" applyFill="1" applyBorder="1" applyAlignment="1">
      <alignment horizontal="center"/>
    </xf>
    <xf numFmtId="165" fontId="2" fillId="0" borderId="3" xfId="2" applyNumberFormat="1" applyFont="1" applyFill="1" applyBorder="1" applyAlignment="1">
      <alignment horizontal="center"/>
    </xf>
    <xf numFmtId="165" fontId="4" fillId="0" borderId="3" xfId="0" applyNumberFormat="1" applyFont="1" applyFill="1" applyBorder="1"/>
    <xf numFmtId="165" fontId="4" fillId="0" borderId="3" xfId="2" applyNumberFormat="1" applyFont="1" applyFill="1" applyBorder="1" applyAlignment="1">
      <alignment horizontal="center"/>
    </xf>
    <xf numFmtId="164" fontId="2" fillId="0" borderId="0" xfId="1" applyNumberFormat="1" applyFont="1" applyFill="1" applyBorder="1"/>
    <xf numFmtId="164" fontId="4" fillId="0" borderId="0" xfId="1" applyNumberFormat="1" applyFont="1" applyFill="1" applyBorder="1"/>
    <xf numFmtId="169" fontId="2" fillId="0" borderId="0" xfId="0" applyNumberFormat="1" applyFont="1" applyFill="1" applyBorder="1" applyAlignment="1">
      <alignment horizontal="center"/>
    </xf>
    <xf numFmtId="169" fontId="4" fillId="0" borderId="0" xfId="0" applyNumberFormat="1" applyFont="1" applyFill="1" applyBorder="1" applyAlignment="1">
      <alignment horizontal="center"/>
    </xf>
    <xf numFmtId="165" fontId="4" fillId="0" borderId="0" xfId="2" applyNumberFormat="1" applyFont="1" applyFill="1" applyBorder="1"/>
    <xf numFmtId="169" fontId="2" fillId="0" borderId="0" xfId="0" applyNumberFormat="1" applyFont="1" applyFill="1" applyBorder="1"/>
    <xf numFmtId="0" fontId="4" fillId="0" borderId="1" xfId="0" applyFont="1" applyFill="1" applyBorder="1" applyAlignment="1">
      <alignment horizontal="center"/>
    </xf>
    <xf numFmtId="165" fontId="13" fillId="0" borderId="0" xfId="0" applyNumberFormat="1" applyFont="1" applyFill="1"/>
    <xf numFmtId="0" fontId="2" fillId="0" borderId="0" xfId="0" applyFont="1" applyFill="1" applyBorder="1" applyAlignment="1"/>
    <xf numFmtId="0" fontId="2" fillId="0" borderId="0" xfId="0" applyFont="1" applyFill="1" applyAlignment="1"/>
    <xf numFmtId="0" fontId="4" fillId="5" borderId="1" xfId="0" applyFont="1" applyFill="1" applyBorder="1"/>
    <xf numFmtId="0" fontId="2" fillId="5" borderId="1" xfId="0" applyFont="1" applyFill="1" applyBorder="1"/>
    <xf numFmtId="168" fontId="4" fillId="0" borderId="1" xfId="0" applyNumberFormat="1" applyFont="1" applyFill="1" applyBorder="1" applyAlignment="1">
      <alignment horizontal="center"/>
    </xf>
    <xf numFmtId="168" fontId="2" fillId="0" borderId="0" xfId="0" applyNumberFormat="1" applyFont="1" applyFill="1" applyBorder="1" applyAlignment="1">
      <alignment horizontal="center"/>
    </xf>
    <xf numFmtId="42" fontId="2" fillId="5" borderId="0" xfId="0" applyNumberFormat="1" applyFont="1" applyFill="1"/>
    <xf numFmtId="42" fontId="2" fillId="0" borderId="0" xfId="0" applyNumberFormat="1" applyFont="1" applyFill="1"/>
    <xf numFmtId="42" fontId="2" fillId="0" borderId="0" xfId="0" applyNumberFormat="1" applyFont="1" applyFill="1" applyBorder="1"/>
    <xf numFmtId="41" fontId="2" fillId="5" borderId="0" xfId="0" applyNumberFormat="1" applyFont="1" applyFill="1" applyBorder="1"/>
    <xf numFmtId="41" fontId="2" fillId="0" borderId="0" xfId="0" applyNumberFormat="1" applyFont="1" applyFill="1" applyBorder="1"/>
    <xf numFmtId="164" fontId="2" fillId="0" borderId="1" xfId="1" applyNumberFormat="1" applyFont="1" applyFill="1" applyBorder="1"/>
    <xf numFmtId="42" fontId="2" fillId="0" borderId="8" xfId="0" applyNumberFormat="1" applyFont="1" applyFill="1" applyBorder="1"/>
    <xf numFmtId="169" fontId="2" fillId="5" borderId="3" xfId="3" applyNumberFormat="1" applyFont="1" applyFill="1" applyBorder="1"/>
    <xf numFmtId="169" fontId="2" fillId="0" borderId="3" xfId="3" applyNumberFormat="1" applyFont="1" applyFill="1" applyBorder="1"/>
    <xf numFmtId="169" fontId="2" fillId="0" borderId="0" xfId="3" applyNumberFormat="1" applyFont="1" applyFill="1" applyBorder="1"/>
    <xf numFmtId="169" fontId="2" fillId="5" borderId="0" xfId="3" applyNumberFormat="1" applyFont="1" applyFill="1" applyBorder="1"/>
    <xf numFmtId="41" fontId="2" fillId="3" borderId="0" xfId="0" applyNumberFormat="1" applyFont="1" applyFill="1"/>
    <xf numFmtId="0" fontId="4" fillId="2" borderId="1" xfId="0" applyFont="1" applyFill="1" applyBorder="1"/>
    <xf numFmtId="0" fontId="4" fillId="5" borderId="0" xfId="0" applyFont="1" applyFill="1" applyBorder="1" applyAlignment="1">
      <alignment horizontal="center"/>
    </xf>
    <xf numFmtId="168" fontId="4" fillId="5" borderId="1" xfId="0" applyNumberFormat="1" applyFont="1" applyFill="1" applyBorder="1" applyAlignment="1">
      <alignment horizontal="center"/>
    </xf>
    <xf numFmtId="169" fontId="2" fillId="5" borderId="0" xfId="3" applyNumberFormat="1" applyFont="1" applyFill="1"/>
    <xf numFmtId="169" fontId="2" fillId="5" borderId="1" xfId="3" applyNumberFormat="1" applyFont="1" applyFill="1" applyBorder="1"/>
    <xf numFmtId="169" fontId="2" fillId="5" borderId="8" xfId="3" applyNumberFormat="1" applyFont="1" applyFill="1" applyBorder="1"/>
    <xf numFmtId="169" fontId="2" fillId="3" borderId="0" xfId="3" applyNumberFormat="1" applyFont="1" applyFill="1" applyBorder="1"/>
    <xf numFmtId="0" fontId="2" fillId="2" borderId="1" xfId="0" applyFont="1" applyFill="1" applyBorder="1"/>
    <xf numFmtId="0" fontId="2" fillId="3" borderId="1" xfId="0" applyFont="1" applyFill="1" applyBorder="1"/>
    <xf numFmtId="165" fontId="2" fillId="0" borderId="0" xfId="2" applyNumberFormat="1" applyFont="1" applyFill="1" applyBorder="1"/>
    <xf numFmtId="41" fontId="2" fillId="0" borderId="0" xfId="1" applyNumberFormat="1" applyFont="1" applyFill="1"/>
    <xf numFmtId="169" fontId="2" fillId="0" borderId="17" xfId="3" applyNumberFormat="1" applyFont="1" applyFill="1" applyBorder="1"/>
    <xf numFmtId="0" fontId="6" fillId="3" borderId="18" xfId="0" applyFont="1" applyFill="1" applyBorder="1"/>
    <xf numFmtId="0" fontId="6" fillId="3" borderId="22" xfId="0" applyFont="1" applyFill="1" applyBorder="1"/>
    <xf numFmtId="164" fontId="8" fillId="0" borderId="0" xfId="1" applyNumberFormat="1" applyFont="1" applyFill="1"/>
    <xf numFmtId="164" fontId="13" fillId="3" borderId="0" xfId="0" applyNumberFormat="1" applyFont="1" applyFill="1"/>
    <xf numFmtId="0" fontId="4" fillId="0" borderId="1" xfId="0" applyFont="1" applyFill="1" applyBorder="1" applyAlignment="1">
      <alignment horizontal="center"/>
    </xf>
    <xf numFmtId="0" fontId="4" fillId="5" borderId="1" xfId="0" applyFont="1" applyFill="1" applyBorder="1" applyAlignment="1">
      <alignment horizontal="center"/>
    </xf>
    <xf numFmtId="0" fontId="23" fillId="3" borderId="0" xfId="0" applyFont="1" applyFill="1" applyAlignment="1">
      <alignment horizontal="center"/>
    </xf>
    <xf numFmtId="0" fontId="12" fillId="3" borderId="18" xfId="0" applyFont="1" applyFill="1" applyBorder="1" applyAlignment="1">
      <alignment horizontal="center"/>
    </xf>
    <xf numFmtId="0" fontId="12" fillId="3" borderId="0" xfId="0" applyFont="1" applyFill="1" applyBorder="1" applyAlignment="1">
      <alignment horizontal="center"/>
    </xf>
    <xf numFmtId="0" fontId="19" fillId="3" borderId="18" xfId="0" applyFont="1" applyFill="1" applyBorder="1" applyAlignment="1">
      <alignment horizontal="center"/>
    </xf>
    <xf numFmtId="0" fontId="19" fillId="3" borderId="0" xfId="0" applyFont="1" applyFill="1" applyBorder="1" applyAlignment="1">
      <alignment horizontal="center"/>
    </xf>
    <xf numFmtId="0" fontId="4" fillId="3" borderId="19" xfId="0" applyFont="1" applyFill="1" applyBorder="1" applyAlignment="1">
      <alignment horizontal="center"/>
    </xf>
    <xf numFmtId="0" fontId="4" fillId="3" borderId="1" xfId="0" applyFont="1" applyFill="1" applyBorder="1" applyAlignment="1">
      <alignment horizontal="center"/>
    </xf>
    <xf numFmtId="0" fontId="2" fillId="3" borderId="0" xfId="0" applyFont="1" applyFill="1" applyAlignment="1">
      <alignment horizontal="center"/>
    </xf>
    <xf numFmtId="0" fontId="0" fillId="3" borderId="0" xfId="0" applyFill="1" applyAlignment="1">
      <alignment horizontal="center"/>
    </xf>
    <xf numFmtId="0" fontId="14" fillId="0" borderId="1" xfId="0" applyFont="1" applyFill="1" applyBorder="1" applyAlignment="1">
      <alignment horizontal="center"/>
    </xf>
    <xf numFmtId="0" fontId="22" fillId="3" borderId="0" xfId="0" applyFont="1" applyFill="1" applyAlignment="1">
      <alignment horizontal="center"/>
    </xf>
    <xf numFmtId="0" fontId="21" fillId="3" borderId="0" xfId="0" quotePrefix="1" applyFont="1" applyFill="1" applyBorder="1" applyAlignment="1">
      <alignment horizontal="center"/>
    </xf>
    <xf numFmtId="0" fontId="17" fillId="0" borderId="0" xfId="0" applyFont="1" applyFill="1" applyBorder="1" applyAlignment="1">
      <alignment horizontal="left" wrapText="1"/>
    </xf>
    <xf numFmtId="0" fontId="13" fillId="0" borderId="0" xfId="0" applyFont="1" applyFill="1" applyBorder="1" applyAlignment="1">
      <alignment wrapText="1"/>
    </xf>
    <xf numFmtId="1" fontId="4" fillId="5" borderId="1" xfId="0" applyNumberFormat="1" applyFont="1" applyFill="1" applyBorder="1" applyAlignment="1">
      <alignment horizontal="center"/>
    </xf>
    <xf numFmtId="0" fontId="2" fillId="0" borderId="0" xfId="0" applyFont="1" applyFill="1" applyAlignment="1">
      <alignment horizontal="left" vertical="top" wrapText="1"/>
    </xf>
    <xf numFmtId="0" fontId="22" fillId="5" borderId="0" xfId="0" applyFont="1" applyFill="1" applyAlignment="1">
      <alignment horizontal="center"/>
    </xf>
    <xf numFmtId="0" fontId="22" fillId="5" borderId="0" xfId="0" applyFont="1" applyFill="1" applyAlignment="1">
      <alignment horizontal="center" wrapText="1"/>
    </xf>
    <xf numFmtId="0" fontId="21" fillId="5" borderId="0" xfId="0" quotePrefix="1" applyFont="1" applyFill="1" applyAlignment="1">
      <alignment horizontal="center"/>
    </xf>
    <xf numFmtId="0" fontId="12" fillId="5" borderId="0" xfId="0" applyFont="1" applyFill="1" applyAlignment="1">
      <alignment horizontal="center"/>
    </xf>
    <xf numFmtId="0" fontId="19" fillId="5" borderId="0" xfId="0" applyFont="1" applyFill="1" applyAlignment="1">
      <alignment horizontal="center"/>
    </xf>
    <xf numFmtId="0" fontId="4" fillId="0" borderId="1" xfId="0" applyFont="1" applyFill="1" applyBorder="1" applyAlignment="1">
      <alignment horizontal="center"/>
    </xf>
    <xf numFmtId="0" fontId="4" fillId="3" borderId="19" xfId="0" applyFont="1" applyFill="1" applyBorder="1" applyAlignment="1">
      <alignment horizontal="center" wrapText="1"/>
    </xf>
    <xf numFmtId="0" fontId="4" fillId="3" borderId="1" xfId="0" applyFont="1" applyFill="1" applyBorder="1" applyAlignment="1">
      <alignment horizontal="center" wrapText="1"/>
    </xf>
    <xf numFmtId="0" fontId="4" fillId="3" borderId="23" xfId="0" applyFont="1" applyFill="1" applyBorder="1" applyAlignment="1">
      <alignment horizontal="center" wrapText="1"/>
    </xf>
    <xf numFmtId="0" fontId="4" fillId="3" borderId="4" xfId="0" applyFont="1" applyFill="1" applyBorder="1" applyAlignment="1">
      <alignment horizontal="center"/>
    </xf>
    <xf numFmtId="0" fontId="12" fillId="3" borderId="11" xfId="0" applyFont="1" applyFill="1" applyBorder="1" applyAlignment="1">
      <alignment horizontal="center"/>
    </xf>
    <xf numFmtId="0" fontId="12" fillId="3" borderId="10" xfId="0" applyFont="1" applyFill="1" applyBorder="1" applyAlignment="1">
      <alignment horizontal="center"/>
    </xf>
    <xf numFmtId="0" fontId="20" fillId="3" borderId="11" xfId="0" applyFont="1" applyFill="1" applyBorder="1" applyAlignment="1">
      <alignment horizontal="center"/>
    </xf>
    <xf numFmtId="0" fontId="20" fillId="3" borderId="10" xfId="0" applyFont="1" applyFill="1" applyBorder="1" applyAlignment="1">
      <alignment horizontal="center"/>
    </xf>
    <xf numFmtId="0" fontId="4" fillId="5" borderId="1" xfId="0" quotePrefix="1" applyFont="1" applyFill="1" applyBorder="1" applyAlignment="1">
      <alignment horizontal="center" wrapText="1"/>
    </xf>
    <xf numFmtId="0" fontId="4" fillId="5" borderId="1" xfId="0" applyFont="1" applyFill="1" applyBorder="1" applyAlignment="1">
      <alignment horizontal="center" wrapText="1"/>
    </xf>
    <xf numFmtId="0" fontId="4" fillId="5" borderId="1" xfId="0" applyFont="1" applyFill="1" applyBorder="1" applyAlignment="1">
      <alignment horizontal="center"/>
    </xf>
    <xf numFmtId="0" fontId="2" fillId="3" borderId="0" xfId="0" applyFont="1" applyFill="1" applyAlignment="1">
      <alignment horizontal="left" wrapText="1"/>
    </xf>
    <xf numFmtId="164" fontId="2" fillId="0" borderId="5" xfId="1" applyNumberFormat="1" applyFont="1" applyFill="1" applyBorder="1"/>
  </cellXfs>
  <cellStyles count="14">
    <cellStyle name="Comma" xfId="1" builtinId="3"/>
    <cellStyle name="Comma 2" xfId="6"/>
    <cellStyle name="Comma 3" xfId="7"/>
    <cellStyle name="Currency" xfId="2" builtinId="4"/>
    <cellStyle name="Currency 2" xfId="8"/>
    <cellStyle name="Currency 3" xfId="9"/>
    <cellStyle name="Normal" xfId="0" builtinId="0"/>
    <cellStyle name="Normal 2" xfId="4"/>
    <cellStyle name="Normal 2 2" xfId="10"/>
    <cellStyle name="Normal 2 3" xfId="12"/>
    <cellStyle name="Normal 2 4" xfId="11"/>
    <cellStyle name="Normal 3" xfId="5"/>
    <cellStyle name="Normal 4" xfId="13"/>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xdr:rowOff>
    </xdr:from>
    <xdr:to>
      <xdr:col>3</xdr:col>
      <xdr:colOff>2152650</xdr:colOff>
      <xdr:row>2</xdr:row>
      <xdr:rowOff>76200</xdr:rowOff>
    </xdr:to>
    <xdr:pic>
      <xdr:nvPicPr>
        <xdr:cNvPr id="102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33350" y="1"/>
          <a:ext cx="3429000" cy="40004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T/Annual%20Report/YE09/8K%20and%20Supplementals/SEC%20Reporting%20File-%20YE%20200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PUT"/>
      <sheetName val="Income Stmnt"/>
      <sheetName val="Bal Sheet"/>
      <sheetName val="YE Equity Stmnt "/>
      <sheetName val="Footnote - ACC POLICIES"/>
      <sheetName val="Footnote - Acquired Companies"/>
      <sheetName val="Footnote - Acquisition Pro Form"/>
      <sheetName val="Footnote - Inventory  &amp; PP&amp;E"/>
      <sheetName val="Footnote- Accrued Expenses"/>
      <sheetName val="Footnote - Goodwill &amp; Intang"/>
      <sheetName val="Footnote - Disc Ops"/>
      <sheetName val="Footnote- Debt"/>
      <sheetName val="Footnote - Taxes"/>
      <sheetName val="Footnote - Taxes 2"/>
      <sheetName val="Footnote - Comit &amp; Cont"/>
      <sheetName val="Pension estimate - Qtr"/>
      <sheetName val="Footnote - Pension - Qtr"/>
      <sheetName val="Footnote - Comp Income"/>
      <sheetName val="Footnote -  Segment - Q &amp; YE"/>
      <sheetName val="Footnote- Quarterly Data"/>
      <sheetName val="Selected Financial Data"/>
      <sheetName val="Share Price and Stock repurch"/>
      <sheetName val="Item 2- Properties"/>
      <sheetName val="MD&amp;A - Financial Condition"/>
      <sheetName val="MD&amp;A Segment Tables - QTRS &amp; YE"/>
      <sheetName val="ITEM 4"/>
      <sheetName val="Vote REsults"/>
      <sheetName val="FV Debt"/>
      <sheetName val="Performance Share Roll Forward"/>
      <sheetName val="FN 13 Fair Value of Plan Assets"/>
      <sheetName val="MD&amp;A Year over Year Comparison"/>
      <sheetName val="Derivative Fair Value Measure"/>
    </sheetNames>
    <sheetDataSet>
      <sheetData sheetId="0">
        <row r="16">
          <cell r="G16">
            <v>2007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3">
    <tabColor rgb="FF92D050"/>
    <pageSetUpPr fitToPage="1"/>
  </sheetPr>
  <dimension ref="A1:X48"/>
  <sheetViews>
    <sheetView tabSelected="1" zoomScaleNormal="100" workbookViewId="0">
      <selection activeCell="K25" sqref="K25"/>
    </sheetView>
  </sheetViews>
  <sheetFormatPr defaultRowHeight="12.75" outlineLevelCol="1"/>
  <cols>
    <col min="1" max="1" width="1.85546875" style="30" customWidth="1"/>
    <col min="2" max="3" width="9.140625" style="30"/>
    <col min="4" max="4" width="48.85546875" style="30" customWidth="1"/>
    <col min="5" max="5" width="14.7109375" style="30" customWidth="1"/>
    <col min="6" max="6" width="4.28515625" style="32" customWidth="1"/>
    <col min="7" max="7" width="14.7109375" style="30" customWidth="1"/>
    <col min="8" max="8" width="3.42578125" style="32" customWidth="1"/>
    <col min="9" max="9" width="15.42578125" style="30" customWidth="1" outlineLevel="1"/>
    <col min="10" max="10" width="2.7109375" style="32" customWidth="1" outlineLevel="1"/>
    <col min="11" max="11" width="14.7109375" style="30" customWidth="1" outlineLevel="1"/>
    <col min="12" max="12" width="2.140625" style="32" customWidth="1"/>
    <col min="13" max="13" width="14.7109375" style="30" hidden="1" customWidth="1"/>
    <col min="14" max="16384" width="9.140625" style="30"/>
  </cols>
  <sheetData>
    <row r="1" spans="1:24" s="87" customFormat="1">
      <c r="F1" s="88"/>
      <c r="H1" s="88"/>
      <c r="J1" s="88"/>
      <c r="L1" s="88"/>
      <c r="N1" s="239"/>
      <c r="O1" s="240"/>
      <c r="P1" s="240"/>
      <c r="Q1" s="240"/>
    </row>
    <row r="2" spans="1:24" s="87" customFormat="1">
      <c r="F2" s="88"/>
      <c r="H2" s="88"/>
      <c r="J2" s="88"/>
      <c r="L2" s="88"/>
      <c r="N2" s="240"/>
      <c r="O2" s="240"/>
      <c r="P2" s="240"/>
      <c r="Q2" s="240"/>
    </row>
    <row r="3" spans="1:24" s="87" customFormat="1">
      <c r="F3" s="88"/>
      <c r="H3" s="88"/>
      <c r="J3" s="88"/>
      <c r="L3" s="88"/>
    </row>
    <row r="4" spans="1:24" s="87" customFormat="1">
      <c r="F4" s="88"/>
      <c r="H4" s="88"/>
      <c r="J4" s="88"/>
      <c r="L4" s="88"/>
    </row>
    <row r="5" spans="1:24" s="87" customFormat="1">
      <c r="F5" s="88"/>
      <c r="H5" s="88"/>
      <c r="J5" s="88"/>
      <c r="L5" s="88"/>
    </row>
    <row r="6" spans="1:24" s="87" customFormat="1" ht="22.5" customHeight="1">
      <c r="A6" s="321" t="s">
        <v>160</v>
      </c>
      <c r="B6" s="321"/>
      <c r="C6" s="321"/>
      <c r="D6" s="321"/>
      <c r="E6" s="321"/>
      <c r="F6" s="321"/>
      <c r="G6" s="321"/>
      <c r="H6" s="321"/>
      <c r="I6" s="321"/>
      <c r="J6" s="321"/>
      <c r="K6" s="321"/>
      <c r="L6" s="88"/>
    </row>
    <row r="7" spans="1:24" s="87" customFormat="1" ht="6" customHeight="1">
      <c r="F7" s="88"/>
      <c r="H7" s="88"/>
      <c r="J7" s="88"/>
      <c r="L7" s="88"/>
    </row>
    <row r="8" spans="1:24" ht="15" customHeight="1">
      <c r="A8" s="322" t="s">
        <v>80</v>
      </c>
      <c r="B8" s="323"/>
      <c r="C8" s="323"/>
      <c r="D8" s="323"/>
      <c r="E8" s="323"/>
      <c r="F8" s="323"/>
      <c r="G8" s="323"/>
      <c r="H8" s="323"/>
      <c r="I8" s="323"/>
      <c r="J8" s="323"/>
      <c r="K8" s="323"/>
      <c r="L8" s="79"/>
      <c r="M8" s="79"/>
    </row>
    <row r="9" spans="1:24" ht="13.5" customHeight="1">
      <c r="A9" s="322" t="s">
        <v>139</v>
      </c>
      <c r="B9" s="323"/>
      <c r="C9" s="323"/>
      <c r="D9" s="323"/>
      <c r="E9" s="323"/>
      <c r="F9" s="323"/>
      <c r="G9" s="323"/>
      <c r="H9" s="323"/>
      <c r="I9" s="323"/>
      <c r="J9" s="323"/>
      <c r="K9" s="323"/>
      <c r="L9" s="79"/>
      <c r="M9" s="79"/>
    </row>
    <row r="10" spans="1:24" ht="15">
      <c r="A10" s="324" t="s">
        <v>138</v>
      </c>
      <c r="B10" s="325"/>
      <c r="C10" s="325"/>
      <c r="D10" s="325"/>
      <c r="E10" s="325"/>
      <c r="F10" s="325"/>
      <c r="G10" s="325"/>
      <c r="H10" s="325"/>
      <c r="I10" s="325"/>
      <c r="J10" s="325"/>
      <c r="K10" s="325"/>
      <c r="L10" s="80"/>
      <c r="M10" s="80"/>
    </row>
    <row r="11" spans="1:24">
      <c r="A11" s="35"/>
      <c r="B11" s="35"/>
      <c r="C11" s="35"/>
      <c r="D11" s="35"/>
      <c r="E11" s="50"/>
      <c r="F11" s="35"/>
      <c r="G11" s="35"/>
      <c r="H11" s="35"/>
      <c r="I11" s="35"/>
      <c r="J11" s="50"/>
      <c r="K11" s="35"/>
    </row>
    <row r="12" spans="1:24">
      <c r="A12" s="85"/>
      <c r="B12" s="85"/>
      <c r="C12" s="85"/>
      <c r="D12" s="85"/>
      <c r="E12" s="50"/>
      <c r="F12" s="85"/>
      <c r="G12" s="85"/>
      <c r="H12" s="85"/>
      <c r="I12" s="85"/>
      <c r="J12" s="50"/>
      <c r="K12" s="85"/>
    </row>
    <row r="13" spans="1:24">
      <c r="A13" s="1"/>
      <c r="B13" s="1"/>
      <c r="C13" s="1"/>
      <c r="D13" s="1"/>
      <c r="E13" s="67" t="s">
        <v>90</v>
      </c>
      <c r="F13" s="3"/>
      <c r="G13" s="1"/>
      <c r="H13" s="15"/>
      <c r="I13" s="1"/>
      <c r="J13" s="50" t="s">
        <v>90</v>
      </c>
      <c r="K13" s="1"/>
    </row>
    <row r="14" spans="1:24" ht="12.75" customHeight="1">
      <c r="A14" s="1"/>
      <c r="B14" s="1"/>
      <c r="C14" s="1"/>
      <c r="D14" s="2"/>
      <c r="E14" s="326" t="s">
        <v>161</v>
      </c>
      <c r="F14" s="327"/>
      <c r="G14" s="327"/>
      <c r="I14" s="327" t="s">
        <v>143</v>
      </c>
      <c r="J14" s="327"/>
      <c r="K14" s="327"/>
      <c r="L14" s="71"/>
      <c r="M14" s="71"/>
    </row>
    <row r="15" spans="1:24">
      <c r="A15" s="1"/>
      <c r="B15" s="104"/>
      <c r="C15" s="104"/>
      <c r="D15" s="104"/>
      <c r="E15" s="4">
        <v>2010</v>
      </c>
      <c r="F15" s="15"/>
      <c r="G15" s="4">
        <v>2009</v>
      </c>
      <c r="H15" s="26"/>
      <c r="I15" s="4">
        <v>2010</v>
      </c>
      <c r="J15" s="15"/>
      <c r="K15" s="211">
        <v>2009</v>
      </c>
      <c r="L15" s="26"/>
      <c r="M15" s="4">
        <v>2006</v>
      </c>
      <c r="U15" s="328" t="s">
        <v>127</v>
      </c>
      <c r="V15" s="329"/>
      <c r="W15" s="328" t="s">
        <v>128</v>
      </c>
      <c r="X15" s="329"/>
    </row>
    <row r="16" spans="1:24" ht="15" customHeight="1">
      <c r="A16" s="5" t="s">
        <v>70</v>
      </c>
      <c r="B16" s="104"/>
      <c r="C16" s="104"/>
      <c r="D16" s="104"/>
      <c r="E16" s="221">
        <v>1875541</v>
      </c>
      <c r="F16" s="114"/>
      <c r="G16" s="221">
        <v>1506661</v>
      </c>
      <c r="H16" s="221"/>
      <c r="I16" s="221">
        <v>7132648</v>
      </c>
      <c r="J16" s="221"/>
      <c r="K16" s="221">
        <v>5775689</v>
      </c>
      <c r="L16" s="14">
        <v>0</v>
      </c>
      <c r="M16" s="6">
        <v>1744432</v>
      </c>
      <c r="U16" s="30">
        <v>2009</v>
      </c>
      <c r="V16" s="30">
        <v>2008</v>
      </c>
      <c r="W16" s="30">
        <v>2009</v>
      </c>
      <c r="X16" s="30">
        <v>2008</v>
      </c>
    </row>
    <row r="17" spans="1:24" ht="15" customHeight="1">
      <c r="A17" s="1" t="s">
        <v>71</v>
      </c>
      <c r="B17" s="104"/>
      <c r="C17" s="104"/>
      <c r="D17" s="104"/>
      <c r="E17" s="222">
        <v>1155423</v>
      </c>
      <c r="F17" s="93"/>
      <c r="G17" s="222">
        <v>941227</v>
      </c>
      <c r="H17" s="140"/>
      <c r="I17" s="222">
        <v>4399990</v>
      </c>
      <c r="J17" s="140"/>
      <c r="K17" s="222">
        <v>3676535</v>
      </c>
      <c r="L17" s="17">
        <v>0</v>
      </c>
      <c r="M17" s="16">
        <v>1123000</v>
      </c>
      <c r="U17" s="81"/>
      <c r="V17" s="81"/>
      <c r="W17" s="81"/>
      <c r="X17" s="81"/>
    </row>
    <row r="18" spans="1:24" ht="15" customHeight="1">
      <c r="A18" s="8" t="s">
        <v>72</v>
      </c>
      <c r="B18" s="104"/>
      <c r="C18" s="104"/>
      <c r="D18" s="104"/>
      <c r="E18" s="145">
        <f>E16-E17</f>
        <v>720118</v>
      </c>
      <c r="F18" s="93"/>
      <c r="G18" s="145">
        <f>G16-G17</f>
        <v>565434</v>
      </c>
      <c r="H18" s="140"/>
      <c r="I18" s="145">
        <f>I16-I17</f>
        <v>2732658</v>
      </c>
      <c r="J18" s="140"/>
      <c r="K18" s="145">
        <f>K16-K17</f>
        <v>2099154</v>
      </c>
      <c r="L18" s="17">
        <v>0</v>
      </c>
      <c r="M18" s="17">
        <v>621432</v>
      </c>
      <c r="U18" s="81"/>
      <c r="V18" s="81"/>
      <c r="W18" s="81"/>
      <c r="X18" s="81"/>
    </row>
    <row r="19" spans="1:24" ht="15" customHeight="1">
      <c r="A19" s="1" t="s">
        <v>73</v>
      </c>
      <c r="B19" s="104"/>
      <c r="C19" s="104"/>
      <c r="D19" s="104"/>
      <c r="E19" s="222">
        <v>450721</v>
      </c>
      <c r="F19" s="105"/>
      <c r="G19" s="222">
        <v>400635</v>
      </c>
      <c r="H19" s="140"/>
      <c r="I19" s="222">
        <v>1697721</v>
      </c>
      <c r="J19" s="140"/>
      <c r="K19" s="222">
        <v>1511111</v>
      </c>
      <c r="L19" s="17">
        <v>0</v>
      </c>
      <c r="M19" s="16">
        <v>407234</v>
      </c>
      <c r="U19" s="81"/>
      <c r="V19" s="81"/>
      <c r="W19" s="81"/>
      <c r="X19" s="81"/>
    </row>
    <row r="20" spans="1:24" ht="15" customHeight="1">
      <c r="A20" s="8" t="s">
        <v>31</v>
      </c>
      <c r="B20" s="104"/>
      <c r="C20" s="104"/>
      <c r="D20" s="104"/>
      <c r="E20" s="145">
        <f>E18-E19</f>
        <v>269397</v>
      </c>
      <c r="F20" s="93"/>
      <c r="G20" s="145">
        <f>G18-G19</f>
        <v>164799</v>
      </c>
      <c r="H20" s="140"/>
      <c r="I20" s="145">
        <f>I18-I19</f>
        <v>1034937</v>
      </c>
      <c r="J20" s="140"/>
      <c r="K20" s="145">
        <f>K18-K19</f>
        <v>588043</v>
      </c>
      <c r="L20" s="17">
        <v>0</v>
      </c>
      <c r="M20" s="17">
        <v>214198</v>
      </c>
      <c r="U20" s="81"/>
      <c r="V20" s="81"/>
      <c r="W20" s="81"/>
      <c r="X20" s="81"/>
    </row>
    <row r="21" spans="1:24" ht="15" customHeight="1">
      <c r="A21" s="1" t="s">
        <v>74</v>
      </c>
      <c r="B21" s="104"/>
      <c r="C21" s="104"/>
      <c r="D21" s="104"/>
      <c r="E21" s="140">
        <v>25895</v>
      </c>
      <c r="F21" s="105"/>
      <c r="G21" s="140">
        <v>26838</v>
      </c>
      <c r="H21" s="140"/>
      <c r="I21" s="140">
        <v>106341</v>
      </c>
      <c r="J21" s="140"/>
      <c r="K21" s="140">
        <v>100375</v>
      </c>
      <c r="L21" s="17">
        <v>0</v>
      </c>
      <c r="M21" s="17">
        <v>21901</v>
      </c>
      <c r="U21" s="81"/>
      <c r="V21" s="81">
        <v>-1</v>
      </c>
      <c r="W21" s="81"/>
      <c r="X21" s="81"/>
    </row>
    <row r="22" spans="1:24" ht="15" customHeight="1">
      <c r="A22" s="90" t="s">
        <v>147</v>
      </c>
      <c r="B22" s="104"/>
      <c r="C22" s="104"/>
      <c r="D22" s="104"/>
      <c r="E22" s="222">
        <v>-376</v>
      </c>
      <c r="F22" s="105"/>
      <c r="G22" s="222">
        <v>-2825</v>
      </c>
      <c r="H22" s="140"/>
      <c r="I22" s="222">
        <v>3512</v>
      </c>
      <c r="J22" s="140"/>
      <c r="K22" s="222">
        <v>-3950</v>
      </c>
      <c r="L22" s="17">
        <v>0</v>
      </c>
      <c r="M22" s="16">
        <v>-379</v>
      </c>
      <c r="U22" s="81"/>
      <c r="V22" s="81">
        <v>2</v>
      </c>
      <c r="W22" s="81"/>
      <c r="X22" s="81"/>
    </row>
    <row r="23" spans="1:24" ht="15" customHeight="1">
      <c r="A23" s="10" t="s">
        <v>32</v>
      </c>
      <c r="B23" s="121"/>
      <c r="C23" s="121"/>
      <c r="D23" s="121"/>
      <c r="E23" s="145"/>
      <c r="F23" s="109"/>
      <c r="G23" s="145" t="s">
        <v>140</v>
      </c>
      <c r="H23" s="140"/>
      <c r="I23" s="145"/>
      <c r="J23" s="140"/>
      <c r="K23" s="145"/>
      <c r="L23" s="17"/>
      <c r="M23" s="17"/>
      <c r="U23" s="81"/>
      <c r="V23" s="81"/>
      <c r="W23" s="81"/>
      <c r="X23" s="81"/>
    </row>
    <row r="24" spans="1:24" ht="15" customHeight="1">
      <c r="A24" s="12" t="s">
        <v>30</v>
      </c>
      <c r="B24" s="104"/>
      <c r="C24" s="121"/>
      <c r="D24" s="104"/>
      <c r="E24" s="145">
        <f>E20-E21-E22</f>
        <v>243878</v>
      </c>
      <c r="F24" s="93"/>
      <c r="G24" s="145">
        <f>G20-G21-G22</f>
        <v>140786</v>
      </c>
      <c r="H24" s="140"/>
      <c r="I24" s="145">
        <f>I20-I21-I22</f>
        <v>925084</v>
      </c>
      <c r="J24" s="140"/>
      <c r="K24" s="145">
        <f>K20-K21-K22</f>
        <v>491618</v>
      </c>
      <c r="L24" s="17">
        <v>0</v>
      </c>
      <c r="M24" s="17">
        <v>192676</v>
      </c>
      <c r="U24" s="81"/>
      <c r="V24" s="81">
        <v>-1</v>
      </c>
      <c r="W24" s="81"/>
      <c r="X24" s="81">
        <v>-1</v>
      </c>
    </row>
    <row r="25" spans="1:24" ht="15" customHeight="1">
      <c r="A25" s="9" t="s">
        <v>75</v>
      </c>
      <c r="B25" s="104"/>
      <c r="C25" s="121"/>
      <c r="D25" s="104"/>
      <c r="E25" s="222">
        <v>52107</v>
      </c>
      <c r="F25" s="93"/>
      <c r="G25" s="222">
        <v>38346</v>
      </c>
      <c r="H25" s="140"/>
      <c r="I25" s="222">
        <v>217176</v>
      </c>
      <c r="J25" s="140"/>
      <c r="K25" s="222">
        <v>119724</v>
      </c>
      <c r="L25" s="17">
        <v>0</v>
      </c>
      <c r="M25" s="16">
        <v>54857</v>
      </c>
      <c r="U25" s="81"/>
      <c r="V25" s="81"/>
      <c r="W25" s="81"/>
      <c r="X25" s="81"/>
    </row>
    <row r="26" spans="1:24" ht="15" customHeight="1">
      <c r="A26" s="8" t="s">
        <v>33</v>
      </c>
      <c r="B26" s="121"/>
      <c r="C26" s="121"/>
      <c r="D26" s="104"/>
      <c r="E26" s="140">
        <f>E24-E25</f>
        <v>191771</v>
      </c>
      <c r="F26" s="93"/>
      <c r="G26" s="140">
        <f>G24-G25</f>
        <v>102440</v>
      </c>
      <c r="H26" s="140"/>
      <c r="I26" s="140">
        <f>I24-I25</f>
        <v>707908</v>
      </c>
      <c r="J26" s="140"/>
      <c r="K26" s="140">
        <f>K24-K25</f>
        <v>371894</v>
      </c>
      <c r="L26" s="17">
        <v>0</v>
      </c>
      <c r="M26" s="17">
        <v>137819</v>
      </c>
      <c r="U26" s="81"/>
      <c r="V26" s="81">
        <v>-1</v>
      </c>
      <c r="W26" s="81"/>
      <c r="X26" s="81">
        <v>-1</v>
      </c>
    </row>
    <row r="27" spans="1:24" ht="15" customHeight="1">
      <c r="A27" s="90" t="s">
        <v>146</v>
      </c>
      <c r="B27" s="121"/>
      <c r="C27" s="121"/>
      <c r="D27" s="104"/>
      <c r="E27" s="140">
        <v>6577</v>
      </c>
      <c r="F27" s="108"/>
      <c r="G27" s="140">
        <v>-3394</v>
      </c>
      <c r="H27" s="140"/>
      <c r="I27" s="140">
        <v>-7804</v>
      </c>
      <c r="J27" s="140"/>
      <c r="K27" s="140">
        <v>-15456</v>
      </c>
      <c r="L27" s="17">
        <v>0</v>
      </c>
      <c r="M27" s="16">
        <v>-8889</v>
      </c>
      <c r="U27" s="81"/>
      <c r="V27" s="81">
        <v>1</v>
      </c>
      <c r="W27" s="81"/>
      <c r="X27" s="81">
        <v>1</v>
      </c>
    </row>
    <row r="28" spans="1:24" ht="15" customHeight="1" thickBot="1">
      <c r="A28" s="18" t="s">
        <v>34</v>
      </c>
      <c r="B28" s="11"/>
      <c r="C28" s="11"/>
      <c r="D28" s="1"/>
      <c r="E28" s="223">
        <f>E26+E27</f>
        <v>198348</v>
      </c>
      <c r="F28" s="108"/>
      <c r="G28" s="223">
        <f>G26+G27</f>
        <v>99046</v>
      </c>
      <c r="H28" s="232"/>
      <c r="I28" s="223">
        <f>I26+I27</f>
        <v>700104</v>
      </c>
      <c r="J28" s="232"/>
      <c r="K28" s="223">
        <f>K26+K27</f>
        <v>356438</v>
      </c>
      <c r="L28" s="76">
        <v>0</v>
      </c>
      <c r="M28" s="72">
        <v>128930</v>
      </c>
      <c r="U28" s="81"/>
      <c r="V28" s="81"/>
      <c r="W28" s="81"/>
      <c r="X28" s="81"/>
    </row>
    <row r="29" spans="1:24" ht="13.5" thickTop="1">
      <c r="A29" s="11"/>
      <c r="B29" s="11"/>
      <c r="C29" s="11"/>
      <c r="D29" s="11"/>
      <c r="E29" s="232"/>
      <c r="F29" s="108"/>
      <c r="G29" s="232"/>
      <c r="H29" s="232"/>
      <c r="I29" s="125"/>
      <c r="J29" s="232"/>
      <c r="K29" s="125"/>
      <c r="L29" s="19"/>
      <c r="M29" s="19"/>
      <c r="U29" s="81"/>
      <c r="V29" s="81"/>
      <c r="W29" s="81"/>
      <c r="X29" s="81"/>
    </row>
    <row r="30" spans="1:24">
      <c r="B30" s="1"/>
      <c r="C30" s="1"/>
      <c r="D30" s="1"/>
      <c r="E30" s="230"/>
      <c r="F30" s="109"/>
      <c r="G30" s="230"/>
      <c r="H30" s="230"/>
      <c r="I30" s="122"/>
      <c r="J30" s="139"/>
      <c r="K30" s="95"/>
      <c r="L30" s="21">
        <v>0</v>
      </c>
      <c r="M30" s="21">
        <v>0.67</v>
      </c>
      <c r="U30" s="81"/>
      <c r="V30" s="81"/>
      <c r="W30" s="81"/>
      <c r="X30" s="81"/>
    </row>
    <row r="31" spans="1:24" ht="15" customHeight="1">
      <c r="A31" s="5" t="s">
        <v>52</v>
      </c>
      <c r="B31" s="1"/>
      <c r="C31" s="1"/>
      <c r="D31" s="1"/>
      <c r="E31" s="230"/>
      <c r="F31" s="109"/>
      <c r="G31" s="230"/>
      <c r="H31" s="230"/>
      <c r="I31" s="122"/>
      <c r="J31" s="139"/>
      <c r="K31" s="122"/>
      <c r="L31" s="73">
        <v>0</v>
      </c>
      <c r="M31" s="73">
        <v>-0.04</v>
      </c>
      <c r="U31" s="81"/>
      <c r="V31" s="81"/>
      <c r="W31" s="81"/>
      <c r="X31" s="81"/>
    </row>
    <row r="32" spans="1:24">
      <c r="A32" s="20" t="s">
        <v>33</v>
      </c>
      <c r="B32" s="24"/>
      <c r="C32" s="24"/>
      <c r="D32" s="24"/>
      <c r="E32" s="224">
        <f>E26/E36</f>
        <v>1.03</v>
      </c>
      <c r="F32" s="107"/>
      <c r="G32" s="224">
        <f>G26/G36</f>
        <v>0.55000000000000004</v>
      </c>
      <c r="H32" s="230"/>
      <c r="I32" s="224">
        <f>I26/I36</f>
        <v>3.79</v>
      </c>
      <c r="J32" s="230"/>
      <c r="K32" s="224">
        <f>K26/K36</f>
        <v>2</v>
      </c>
      <c r="L32" s="73">
        <v>0</v>
      </c>
      <c r="M32" s="73">
        <v>0.63</v>
      </c>
      <c r="U32" s="81"/>
      <c r="V32" s="81"/>
      <c r="W32" s="81"/>
      <c r="X32" s="81"/>
    </row>
    <row r="33" spans="1:24">
      <c r="A33" s="90" t="s">
        <v>148</v>
      </c>
      <c r="B33" s="24"/>
      <c r="C33" s="24"/>
      <c r="D33" s="24"/>
      <c r="E33" s="225">
        <f>E27/E36</f>
        <v>0.04</v>
      </c>
      <c r="F33" s="110"/>
      <c r="G33" s="225">
        <f>G27/G36</f>
        <v>-0.02</v>
      </c>
      <c r="H33" s="233"/>
      <c r="I33" s="225">
        <f>I27/I36</f>
        <v>-0.04</v>
      </c>
      <c r="J33" s="233"/>
      <c r="K33" s="225">
        <f>K27/K36</f>
        <v>-0.08</v>
      </c>
      <c r="L33" s="21"/>
      <c r="M33" s="21"/>
      <c r="U33" s="81"/>
      <c r="V33" s="81"/>
      <c r="W33" s="81"/>
      <c r="X33" s="81"/>
    </row>
    <row r="34" spans="1:24" ht="13.5" thickBot="1">
      <c r="A34" s="23" t="s">
        <v>34</v>
      </c>
      <c r="B34" s="1"/>
      <c r="C34" s="1"/>
      <c r="D34" s="1"/>
      <c r="E34" s="226">
        <f>E28/E36</f>
        <v>1.06</v>
      </c>
      <c r="F34" s="111"/>
      <c r="G34" s="226">
        <f>G28/G36</f>
        <v>0.53</v>
      </c>
      <c r="H34" s="227"/>
      <c r="I34" s="226">
        <f>I28/I36</f>
        <v>3.75</v>
      </c>
      <c r="J34" s="227"/>
      <c r="K34" s="226">
        <f>K28/K36</f>
        <v>1.91</v>
      </c>
      <c r="L34" s="17">
        <v>0</v>
      </c>
      <c r="M34" s="28">
        <v>204457</v>
      </c>
      <c r="U34" s="81"/>
      <c r="V34" s="81"/>
      <c r="W34" s="81"/>
      <c r="X34" s="81"/>
    </row>
    <row r="35" spans="1:24" ht="13.5" thickTop="1">
      <c r="A35" s="1"/>
      <c r="B35" s="1"/>
      <c r="C35" s="1"/>
      <c r="D35" s="1"/>
      <c r="E35" s="227"/>
      <c r="F35" s="111"/>
      <c r="G35" s="227"/>
      <c r="H35" s="227"/>
      <c r="I35" s="227"/>
      <c r="J35" s="227"/>
      <c r="K35" s="227"/>
      <c r="L35" s="25"/>
      <c r="M35" s="25"/>
      <c r="U35" s="81"/>
      <c r="V35" s="81"/>
      <c r="W35" s="81"/>
      <c r="X35" s="81"/>
    </row>
    <row r="36" spans="1:24" ht="13.5" thickBot="1">
      <c r="A36" s="1" t="s">
        <v>76</v>
      </c>
      <c r="B36" s="1"/>
      <c r="C36" s="1"/>
      <c r="D36" s="1"/>
      <c r="E36" s="228">
        <v>186923</v>
      </c>
      <c r="F36" s="112"/>
      <c r="G36" s="228">
        <v>186310</v>
      </c>
      <c r="H36" s="229"/>
      <c r="I36" s="228">
        <v>186897</v>
      </c>
      <c r="J36" s="234"/>
      <c r="K36" s="228">
        <v>186136</v>
      </c>
      <c r="L36" s="21"/>
      <c r="M36" s="21"/>
      <c r="U36" s="81"/>
      <c r="V36" s="81"/>
      <c r="W36" s="81"/>
      <c r="X36" s="81"/>
    </row>
    <row r="37" spans="1:24" ht="13.5" thickTop="1">
      <c r="B37" s="1"/>
      <c r="C37" s="1"/>
      <c r="D37" s="1"/>
      <c r="E37" s="229"/>
      <c r="F37" s="112"/>
      <c r="G37" s="229"/>
      <c r="H37" s="229"/>
      <c r="I37" s="229"/>
      <c r="J37" s="234"/>
      <c r="K37" s="229"/>
      <c r="L37" s="21"/>
      <c r="M37" s="21"/>
      <c r="U37" s="81"/>
      <c r="V37" s="81"/>
      <c r="W37" s="81"/>
      <c r="X37" s="81"/>
    </row>
    <row r="38" spans="1:24">
      <c r="B38" s="1"/>
      <c r="C38" s="1"/>
      <c r="D38" s="1"/>
      <c r="E38" s="122"/>
      <c r="F38" s="109"/>
      <c r="G38" s="122"/>
      <c r="H38" s="139"/>
      <c r="I38" s="230"/>
      <c r="J38" s="234"/>
      <c r="K38" s="230"/>
      <c r="L38" s="77">
        <v>0</v>
      </c>
      <c r="M38" s="22">
        <v>0.67</v>
      </c>
      <c r="U38" s="81"/>
      <c r="V38" s="81"/>
      <c r="W38" s="81"/>
      <c r="X38" s="81"/>
    </row>
    <row r="39" spans="1:24">
      <c r="A39" s="5" t="s">
        <v>53</v>
      </c>
      <c r="B39" s="1"/>
      <c r="C39" s="1"/>
      <c r="D39" s="1"/>
      <c r="E39" s="122"/>
      <c r="F39" s="109"/>
      <c r="G39" s="122"/>
      <c r="H39" s="139"/>
      <c r="I39" s="230"/>
      <c r="J39" s="234"/>
      <c r="K39" s="230"/>
      <c r="L39" s="73">
        <v>0</v>
      </c>
      <c r="M39" s="74">
        <v>-0.04</v>
      </c>
      <c r="U39" s="81"/>
      <c r="V39" s="81"/>
      <c r="W39" s="81"/>
      <c r="X39" s="81"/>
    </row>
    <row r="40" spans="1:24">
      <c r="A40" s="20" t="s">
        <v>33</v>
      </c>
      <c r="B40" s="24"/>
      <c r="C40" s="24"/>
      <c r="D40" s="24"/>
      <c r="E40" s="224">
        <f>E26/E44</f>
        <v>1.01</v>
      </c>
      <c r="F40" s="107"/>
      <c r="G40" s="224">
        <f>G26/G44</f>
        <v>0.55000000000000004</v>
      </c>
      <c r="H40" s="235"/>
      <c r="I40" s="224">
        <f>I26/I44</f>
        <v>3.74</v>
      </c>
      <c r="J40" s="236"/>
      <c r="K40" s="224">
        <f>K26/K44</f>
        <v>1.99</v>
      </c>
      <c r="L40" s="73">
        <v>0</v>
      </c>
      <c r="M40" s="74">
        <v>0.63</v>
      </c>
      <c r="U40" s="81"/>
      <c r="V40" s="81"/>
      <c r="W40" s="81"/>
      <c r="X40" s="81"/>
    </row>
    <row r="41" spans="1:24">
      <c r="A41" s="90" t="s">
        <v>148</v>
      </c>
      <c r="B41" s="24"/>
      <c r="C41" s="24"/>
      <c r="D41" s="24"/>
      <c r="E41" s="225">
        <f>E27/E44</f>
        <v>0.03</v>
      </c>
      <c r="F41" s="110"/>
      <c r="G41" s="225">
        <f>G27/G44</f>
        <v>-0.02</v>
      </c>
      <c r="H41" s="233"/>
      <c r="I41" s="225">
        <f>I27/I44</f>
        <v>-0.04</v>
      </c>
      <c r="J41" s="237"/>
      <c r="K41" s="225">
        <f>K27/K44</f>
        <v>-0.08</v>
      </c>
      <c r="L41" s="73"/>
      <c r="M41" s="74"/>
      <c r="U41" s="81"/>
      <c r="V41" s="81"/>
      <c r="W41" s="81"/>
      <c r="X41" s="81"/>
    </row>
    <row r="42" spans="1:24" ht="13.5" thickBot="1">
      <c r="A42" s="23" t="s">
        <v>35</v>
      </c>
      <c r="B42" s="1"/>
      <c r="C42" s="1"/>
      <c r="D42" s="1"/>
      <c r="E42" s="226">
        <f>E28/E44</f>
        <v>1.04</v>
      </c>
      <c r="F42" s="106"/>
      <c r="G42" s="226">
        <f>G28/G44</f>
        <v>0.53</v>
      </c>
      <c r="H42" s="227"/>
      <c r="I42" s="226">
        <f>I28/I44</f>
        <v>3.7</v>
      </c>
      <c r="J42" s="227"/>
      <c r="K42" s="226">
        <f>K28/K44</f>
        <v>1.91</v>
      </c>
      <c r="L42" s="17">
        <v>0</v>
      </c>
      <c r="M42" s="28">
        <v>206182</v>
      </c>
      <c r="U42" s="81"/>
      <c r="V42" s="81"/>
      <c r="W42" s="81"/>
      <c r="X42" s="81"/>
    </row>
    <row r="43" spans="1:24" ht="13.5" thickTop="1">
      <c r="B43" s="1"/>
      <c r="C43" s="1"/>
      <c r="D43" s="1"/>
      <c r="E43" s="227"/>
      <c r="F43" s="106"/>
      <c r="G43" s="227"/>
      <c r="H43" s="227"/>
      <c r="I43" s="227"/>
      <c r="J43" s="227"/>
      <c r="K43" s="227"/>
      <c r="L43" s="73"/>
      <c r="M43" s="74"/>
      <c r="U43" s="81"/>
      <c r="V43" s="81"/>
      <c r="W43" s="81"/>
      <c r="X43" s="81"/>
    </row>
    <row r="44" spans="1:24" ht="13.5" thickBot="1">
      <c r="A44" s="1" t="s">
        <v>76</v>
      </c>
      <c r="B44" s="1"/>
      <c r="C44" s="1"/>
      <c r="D44" s="1"/>
      <c r="E44" s="228">
        <v>189863</v>
      </c>
      <c r="F44" s="112"/>
      <c r="G44" s="228">
        <v>187212</v>
      </c>
      <c r="H44" s="229"/>
      <c r="I44" s="228">
        <v>189170</v>
      </c>
      <c r="J44" s="234"/>
      <c r="K44" s="228">
        <v>186736</v>
      </c>
      <c r="L44" s="78">
        <v>0</v>
      </c>
      <c r="M44" s="75">
        <v>0.17499999999999999</v>
      </c>
      <c r="U44" s="81"/>
      <c r="V44" s="81"/>
      <c r="W44" s="81"/>
      <c r="X44" s="81"/>
    </row>
    <row r="45" spans="1:24" ht="13.5" thickTop="1">
      <c r="A45" s="9"/>
      <c r="B45" s="1"/>
      <c r="C45" s="1"/>
      <c r="D45" s="1"/>
      <c r="E45" s="229"/>
      <c r="F45" s="112"/>
      <c r="G45" s="229"/>
      <c r="H45" s="229"/>
      <c r="I45" s="140"/>
      <c r="J45" s="234"/>
      <c r="K45" s="140"/>
      <c r="L45" s="15"/>
      <c r="M45" s="1"/>
      <c r="U45" s="81"/>
      <c r="V45" s="81"/>
      <c r="W45" s="81"/>
      <c r="X45" s="81"/>
    </row>
    <row r="46" spans="1:24">
      <c r="B46" s="1"/>
      <c r="C46" s="1"/>
      <c r="D46" s="1"/>
      <c r="E46" s="229"/>
      <c r="F46" s="112"/>
      <c r="G46" s="229"/>
      <c r="H46" s="229"/>
      <c r="I46" s="140"/>
      <c r="J46" s="234"/>
      <c r="K46" s="230"/>
      <c r="U46" s="81"/>
      <c r="V46" s="81"/>
      <c r="W46" s="81"/>
      <c r="X46" s="81"/>
    </row>
    <row r="47" spans="1:24" ht="13.5" thickBot="1">
      <c r="A47" s="9" t="s">
        <v>77</v>
      </c>
      <c r="B47" s="1"/>
      <c r="C47" s="1"/>
      <c r="D47" s="1"/>
      <c r="E47" s="242">
        <v>0.27500000000000002</v>
      </c>
      <c r="F47" s="113"/>
      <c r="G47" s="231">
        <v>0.26</v>
      </c>
      <c r="H47" s="235"/>
      <c r="I47" s="231">
        <v>1.07</v>
      </c>
      <c r="J47" s="238"/>
      <c r="K47" s="231">
        <v>1.02</v>
      </c>
    </row>
    <row r="48" spans="1:24" ht="13.5" thickTop="1">
      <c r="A48" s="1"/>
      <c r="B48" s="1"/>
      <c r="C48" s="1"/>
      <c r="D48" s="1"/>
      <c r="E48" s="93"/>
      <c r="F48" s="15"/>
      <c r="G48" s="93"/>
      <c r="H48" s="15"/>
      <c r="I48" s="1"/>
      <c r="J48" s="15"/>
      <c r="K48" s="1"/>
    </row>
  </sheetData>
  <mergeCells count="8">
    <mergeCell ref="U15:V15"/>
    <mergeCell ref="W15:X15"/>
    <mergeCell ref="E14:G14"/>
    <mergeCell ref="I14:K14"/>
    <mergeCell ref="A6:K6"/>
    <mergeCell ref="A8:K8"/>
    <mergeCell ref="A9:K9"/>
    <mergeCell ref="A10:K10"/>
  </mergeCells>
  <phoneticPr fontId="3" type="noConversion"/>
  <pageMargins left="0.5" right="0.25" top="0.422916666666667" bottom="0.25" header="0.5" footer="0.5"/>
  <pageSetup scale="70" orientation="portrait" r:id="rId1"/>
  <headerFooter alignWithMargins="0">
    <oddHeader>&amp;C&amp;F</oddHeader>
  </headerFooter>
  <ignoredErrors>
    <ignoredError sqref="E34" evalError="1"/>
  </ignoredErrors>
  <drawing r:id="rId2"/>
</worksheet>
</file>

<file path=xl/worksheets/sheet2.xml><?xml version="1.0" encoding="utf-8"?>
<worksheet xmlns="http://schemas.openxmlformats.org/spreadsheetml/2006/main" xmlns:r="http://schemas.openxmlformats.org/officeDocument/2006/relationships">
  <sheetPr codeName="Sheet33">
    <tabColor rgb="FF92D050"/>
  </sheetPr>
  <dimension ref="A1:AE137"/>
  <sheetViews>
    <sheetView showGridLines="0" topLeftCell="A91" zoomScale="90" zoomScaleNormal="90" workbookViewId="0">
      <selection activeCell="K25" sqref="K25"/>
    </sheetView>
  </sheetViews>
  <sheetFormatPr defaultRowHeight="12.75" outlineLevelCol="2"/>
  <cols>
    <col min="1" max="1" width="5.7109375" style="30" customWidth="1"/>
    <col min="2" max="2" width="19.140625" style="30" customWidth="1"/>
    <col min="3" max="3" width="0.42578125" style="30" customWidth="1"/>
    <col min="4" max="4" width="8.42578125" style="30" customWidth="1"/>
    <col min="5" max="8" width="11.28515625" style="30" customWidth="1"/>
    <col min="9" max="9" width="11.28515625" style="31" customWidth="1"/>
    <col min="10" max="10" width="2.85546875" style="32" customWidth="1"/>
    <col min="11" max="11" width="11.28515625" style="30" customWidth="1"/>
    <col min="12" max="12" width="11.28515625" style="30" customWidth="1" outlineLevel="1"/>
    <col min="13" max="13" width="11.28515625" style="31" hidden="1" customWidth="1" outlineLevel="2"/>
    <col min="14" max="14" width="11.28515625" style="30" customWidth="1" outlineLevel="1" collapsed="1"/>
    <col min="15" max="15" width="11.28515625" style="31" hidden="1" customWidth="1" outlineLevel="2"/>
    <col min="16" max="16" width="11.28515625" style="30" customWidth="1" outlineLevel="1" collapsed="1"/>
    <col min="17" max="17" width="11.28515625" style="31" customWidth="1" outlineLevel="1"/>
    <col min="18" max="16384" width="9.140625" style="30"/>
  </cols>
  <sheetData>
    <row r="1" spans="1:17" ht="15">
      <c r="A1" s="31"/>
      <c r="B1" s="92"/>
      <c r="C1" s="32"/>
      <c r="D1" s="32"/>
      <c r="E1" s="32"/>
      <c r="F1" s="32"/>
      <c r="G1" s="32"/>
      <c r="H1" s="32"/>
    </row>
    <row r="2" spans="1:17" ht="18">
      <c r="A2" s="31"/>
      <c r="B2" s="331" t="s">
        <v>0</v>
      </c>
      <c r="C2" s="331"/>
      <c r="D2" s="331"/>
      <c r="E2" s="331"/>
      <c r="F2" s="331"/>
      <c r="G2" s="331"/>
      <c r="H2" s="331"/>
      <c r="I2" s="331"/>
      <c r="J2" s="331"/>
      <c r="K2" s="331"/>
      <c r="L2" s="331"/>
      <c r="M2" s="331"/>
      <c r="N2" s="331"/>
      <c r="O2" s="331"/>
      <c r="P2" s="331"/>
      <c r="Q2" s="331"/>
    </row>
    <row r="3" spans="1:17" ht="18">
      <c r="A3" s="31"/>
      <c r="B3" s="331" t="s">
        <v>47</v>
      </c>
      <c r="C3" s="331"/>
      <c r="D3" s="331"/>
      <c r="E3" s="331"/>
      <c r="F3" s="331"/>
      <c r="G3" s="331"/>
      <c r="H3" s="331"/>
      <c r="I3" s="331"/>
      <c r="J3" s="331"/>
      <c r="K3" s="331"/>
      <c r="L3" s="331"/>
      <c r="M3" s="331"/>
      <c r="N3" s="331"/>
      <c r="O3" s="331"/>
      <c r="P3" s="331"/>
      <c r="Q3" s="331"/>
    </row>
    <row r="4" spans="1:17" ht="18">
      <c r="A4" s="31"/>
      <c r="B4" s="332" t="s">
        <v>85</v>
      </c>
      <c r="C4" s="332"/>
      <c r="D4" s="332"/>
      <c r="E4" s="332"/>
      <c r="F4" s="332"/>
      <c r="G4" s="332"/>
      <c r="H4" s="332"/>
      <c r="I4" s="332"/>
      <c r="J4" s="332"/>
      <c r="K4" s="332"/>
      <c r="L4" s="332"/>
      <c r="M4" s="332"/>
      <c r="N4" s="332"/>
      <c r="O4" s="332"/>
      <c r="P4" s="332"/>
      <c r="Q4" s="332"/>
    </row>
    <row r="5" spans="1:17" ht="15">
      <c r="A5" s="31"/>
      <c r="B5" s="86"/>
      <c r="C5" s="86"/>
      <c r="D5" s="86"/>
      <c r="E5" s="86"/>
      <c r="F5" s="86"/>
      <c r="G5" s="86"/>
      <c r="H5" s="86"/>
      <c r="I5" s="86"/>
      <c r="J5" s="86"/>
      <c r="K5" s="86"/>
      <c r="L5" s="86"/>
      <c r="M5" s="86"/>
      <c r="N5" s="86"/>
      <c r="O5" s="86"/>
      <c r="P5" s="86"/>
      <c r="Q5" s="86"/>
    </row>
    <row r="6" spans="1:17">
      <c r="A6" s="31"/>
      <c r="B6" s="56"/>
      <c r="C6" s="56"/>
      <c r="D6" s="56"/>
      <c r="E6" s="56"/>
      <c r="F6" s="56"/>
      <c r="G6" s="128"/>
      <c r="H6" s="128"/>
      <c r="I6" s="65"/>
      <c r="J6" s="56"/>
      <c r="K6" s="56"/>
      <c r="L6" s="56"/>
      <c r="M6" s="65"/>
      <c r="N6" s="56"/>
    </row>
    <row r="7" spans="1:17">
      <c r="A7" s="31"/>
      <c r="B7" s="27"/>
      <c r="C7" s="27"/>
      <c r="D7" s="27"/>
      <c r="E7" s="330">
        <v>2009</v>
      </c>
      <c r="F7" s="330"/>
      <c r="G7" s="330"/>
      <c r="H7" s="330"/>
      <c r="I7" s="330"/>
      <c r="J7" s="132"/>
      <c r="K7" s="330">
        <v>2010</v>
      </c>
      <c r="L7" s="330"/>
      <c r="M7" s="330"/>
      <c r="N7" s="330"/>
      <c r="O7" s="330"/>
      <c r="P7" s="330"/>
      <c r="Q7" s="330"/>
    </row>
    <row r="8" spans="1:17">
      <c r="B8" s="151"/>
      <c r="C8" s="152"/>
      <c r="D8" s="152"/>
      <c r="E8" s="39"/>
      <c r="F8" s="153"/>
      <c r="G8" s="152"/>
      <c r="H8" s="151"/>
      <c r="I8" s="154"/>
      <c r="J8" s="155"/>
      <c r="K8" s="39"/>
      <c r="L8" s="151"/>
      <c r="M8" s="156" t="s">
        <v>56</v>
      </c>
      <c r="N8" s="151"/>
      <c r="O8" s="154" t="s">
        <v>57</v>
      </c>
      <c r="P8" s="151"/>
      <c r="Q8" s="154"/>
    </row>
    <row r="9" spans="1:17">
      <c r="B9" s="157"/>
      <c r="C9" s="152"/>
      <c r="D9" s="152"/>
      <c r="E9" s="158" t="s">
        <v>55</v>
      </c>
      <c r="F9" s="158" t="s">
        <v>56</v>
      </c>
      <c r="G9" s="158" t="s">
        <v>57</v>
      </c>
      <c r="H9" s="158" t="s">
        <v>58</v>
      </c>
      <c r="I9" s="159" t="s">
        <v>132</v>
      </c>
      <c r="J9" s="132"/>
      <c r="K9" s="158" t="s">
        <v>55</v>
      </c>
      <c r="L9" s="158" t="s">
        <v>56</v>
      </c>
      <c r="M9" s="160" t="s">
        <v>51</v>
      </c>
      <c r="N9" s="158" t="s">
        <v>57</v>
      </c>
      <c r="O9" s="159" t="s">
        <v>51</v>
      </c>
      <c r="P9" s="158" t="s">
        <v>58</v>
      </c>
      <c r="Q9" s="159" t="s">
        <v>142</v>
      </c>
    </row>
    <row r="10" spans="1:17" ht="2.25" customHeight="1">
      <c r="B10" s="161"/>
      <c r="C10" s="152"/>
      <c r="D10" s="152"/>
      <c r="E10" s="132"/>
      <c r="F10" s="132"/>
      <c r="G10" s="162"/>
      <c r="H10" s="162"/>
      <c r="I10" s="163"/>
      <c r="J10" s="162"/>
      <c r="K10" s="132"/>
      <c r="L10" s="132"/>
      <c r="M10" s="156"/>
      <c r="N10" s="132"/>
      <c r="O10" s="163"/>
      <c r="P10" s="132"/>
      <c r="Q10" s="163"/>
    </row>
    <row r="11" spans="1:17">
      <c r="B11" s="164" t="s">
        <v>3</v>
      </c>
      <c r="C11" s="151"/>
      <c r="D11" s="151"/>
      <c r="E11" s="151"/>
      <c r="F11" s="151"/>
      <c r="G11" s="151"/>
      <c r="H11" s="151"/>
      <c r="I11" s="165"/>
      <c r="J11" s="152"/>
      <c r="K11" s="151"/>
      <c r="L11" s="151"/>
      <c r="M11" s="165"/>
      <c r="N11" s="151"/>
      <c r="O11" s="165"/>
      <c r="P11" s="151"/>
      <c r="Q11" s="165"/>
    </row>
    <row r="12" spans="1:17">
      <c r="B12" s="163" t="s">
        <v>39</v>
      </c>
      <c r="C12" s="152"/>
      <c r="D12" s="152"/>
      <c r="E12" s="147"/>
      <c r="F12" s="147"/>
      <c r="G12" s="147"/>
      <c r="H12" s="147"/>
      <c r="I12" s="148"/>
      <c r="J12" s="166"/>
      <c r="K12" s="147"/>
      <c r="L12" s="147"/>
      <c r="M12" s="148"/>
      <c r="N12" s="147"/>
      <c r="O12" s="148"/>
      <c r="P12" s="147"/>
      <c r="Q12" s="148"/>
    </row>
    <row r="13" spans="1:17" s="48" customFormat="1">
      <c r="B13" s="149" t="s">
        <v>40</v>
      </c>
      <c r="C13" s="149"/>
      <c r="D13" s="149"/>
      <c r="E13" s="147">
        <v>186651</v>
      </c>
      <c r="F13" s="147">
        <v>153574</v>
      </c>
      <c r="G13" s="147">
        <v>154238</v>
      </c>
      <c r="H13" s="147">
        <v>165890</v>
      </c>
      <c r="I13" s="148">
        <v>660353</v>
      </c>
      <c r="J13" s="166"/>
      <c r="K13" s="147">
        <v>189052</v>
      </c>
      <c r="L13" s="147">
        <v>214295</v>
      </c>
      <c r="M13" s="148">
        <v>403347</v>
      </c>
      <c r="N13" s="147">
        <v>220997</v>
      </c>
      <c r="O13" s="148">
        <v>624344</v>
      </c>
      <c r="P13" s="147">
        <v>229987</v>
      </c>
      <c r="Q13" s="148">
        <v>854331</v>
      </c>
    </row>
    <row r="14" spans="1:17" s="48" customFormat="1">
      <c r="B14" s="149" t="s">
        <v>41</v>
      </c>
      <c r="C14" s="149"/>
      <c r="D14" s="149"/>
      <c r="E14" s="149">
        <v>248293</v>
      </c>
      <c r="F14" s="149">
        <v>229521</v>
      </c>
      <c r="G14" s="149">
        <v>242011</v>
      </c>
      <c r="H14" s="149">
        <v>242352</v>
      </c>
      <c r="I14" s="150">
        <v>962177</v>
      </c>
      <c r="J14" s="167"/>
      <c r="K14" s="149">
        <v>240138</v>
      </c>
      <c r="L14" s="149">
        <v>248523</v>
      </c>
      <c r="M14" s="150">
        <v>488661</v>
      </c>
      <c r="N14" s="149">
        <v>250664</v>
      </c>
      <c r="O14" s="150">
        <v>739325</v>
      </c>
      <c r="P14" s="149">
        <v>255834</v>
      </c>
      <c r="Q14" s="150">
        <v>995159</v>
      </c>
    </row>
    <row r="15" spans="1:17" s="48" customFormat="1">
      <c r="B15" s="149" t="s">
        <v>27</v>
      </c>
      <c r="C15" s="149"/>
      <c r="D15" s="149"/>
      <c r="E15" s="149">
        <v>-152</v>
      </c>
      <c r="F15" s="149">
        <v>-147</v>
      </c>
      <c r="G15" s="149">
        <v>-209</v>
      </c>
      <c r="H15" s="149">
        <v>-230</v>
      </c>
      <c r="I15" s="150">
        <v>-738</v>
      </c>
      <c r="J15" s="167"/>
      <c r="K15" s="149">
        <v>-392</v>
      </c>
      <c r="L15" s="149">
        <v>-432</v>
      </c>
      <c r="M15" s="150">
        <v>-824</v>
      </c>
      <c r="N15" s="149">
        <v>-453</v>
      </c>
      <c r="O15" s="150">
        <v>-1277</v>
      </c>
      <c r="P15" s="149">
        <v>-402</v>
      </c>
      <c r="Q15" s="150">
        <v>-1679</v>
      </c>
    </row>
    <row r="16" spans="1:17">
      <c r="B16" s="152"/>
      <c r="C16" s="152"/>
      <c r="D16" s="152"/>
      <c r="E16" s="168">
        <v>434792</v>
      </c>
      <c r="F16" s="168">
        <v>382948</v>
      </c>
      <c r="G16" s="168">
        <v>396040</v>
      </c>
      <c r="H16" s="168">
        <v>408012</v>
      </c>
      <c r="I16" s="169">
        <v>1621792</v>
      </c>
      <c r="J16" s="149"/>
      <c r="K16" s="168">
        <v>428798</v>
      </c>
      <c r="L16" s="168">
        <v>462386</v>
      </c>
      <c r="M16" s="169">
        <v>891184</v>
      </c>
      <c r="N16" s="168">
        <v>471208</v>
      </c>
      <c r="O16" s="169">
        <v>1362392</v>
      </c>
      <c r="P16" s="168">
        <v>485419</v>
      </c>
      <c r="Q16" s="169">
        <v>1847811</v>
      </c>
    </row>
    <row r="17" spans="2:18">
      <c r="B17" s="163" t="s">
        <v>49</v>
      </c>
      <c r="C17" s="152"/>
      <c r="D17" s="152"/>
      <c r="E17" s="149"/>
      <c r="F17" s="149"/>
      <c r="G17" s="149"/>
      <c r="H17" s="149"/>
      <c r="I17" s="150"/>
      <c r="J17" s="167"/>
      <c r="K17" s="149"/>
      <c r="L17" s="149"/>
      <c r="M17" s="150"/>
      <c r="N17" s="149"/>
      <c r="O17" s="150"/>
      <c r="P17" s="149"/>
      <c r="Q17" s="150"/>
    </row>
    <row r="18" spans="2:18" s="48" customFormat="1">
      <c r="B18" s="149" t="s">
        <v>42</v>
      </c>
      <c r="C18" s="149"/>
      <c r="D18" s="149"/>
      <c r="E18" s="149">
        <v>177357</v>
      </c>
      <c r="F18" s="149">
        <v>193019</v>
      </c>
      <c r="G18" s="149">
        <v>211952</v>
      </c>
      <c r="H18" s="149">
        <v>219948</v>
      </c>
      <c r="I18" s="150">
        <v>802276</v>
      </c>
      <c r="J18" s="167"/>
      <c r="K18" s="149">
        <v>212500</v>
      </c>
      <c r="L18" s="149">
        <v>219551</v>
      </c>
      <c r="M18" s="150">
        <v>432051</v>
      </c>
      <c r="N18" s="149">
        <v>221677</v>
      </c>
      <c r="O18" s="150">
        <v>653728</v>
      </c>
      <c r="P18" s="149">
        <v>236743</v>
      </c>
      <c r="Q18" s="150">
        <v>890471</v>
      </c>
    </row>
    <row r="19" spans="2:18" s="48" customFormat="1">
      <c r="B19" s="149" t="s">
        <v>43</v>
      </c>
      <c r="C19" s="149"/>
      <c r="D19" s="149"/>
      <c r="E19" s="149">
        <v>223426</v>
      </c>
      <c r="F19" s="149">
        <v>274398</v>
      </c>
      <c r="G19" s="149">
        <v>308741</v>
      </c>
      <c r="H19" s="149">
        <v>253095</v>
      </c>
      <c r="I19" s="150">
        <v>1059660</v>
      </c>
      <c r="J19" s="167"/>
      <c r="K19" s="170">
        <v>271773</v>
      </c>
      <c r="L19" s="170">
        <v>357570</v>
      </c>
      <c r="M19" s="150">
        <v>629343</v>
      </c>
      <c r="N19" s="170">
        <v>398685</v>
      </c>
      <c r="O19" s="150">
        <v>1028028</v>
      </c>
      <c r="P19" s="170">
        <v>311176</v>
      </c>
      <c r="Q19" s="150">
        <v>1339204</v>
      </c>
    </row>
    <row r="20" spans="2:18">
      <c r="B20" s="152"/>
      <c r="C20" s="152"/>
      <c r="D20" s="152"/>
      <c r="E20" s="168">
        <v>400783</v>
      </c>
      <c r="F20" s="168">
        <v>467417</v>
      </c>
      <c r="G20" s="168">
        <v>520693</v>
      </c>
      <c r="H20" s="168">
        <v>473043</v>
      </c>
      <c r="I20" s="169">
        <v>1861936</v>
      </c>
      <c r="J20" s="149"/>
      <c r="K20" s="168">
        <v>484273</v>
      </c>
      <c r="L20" s="168">
        <v>577121</v>
      </c>
      <c r="M20" s="169">
        <v>1061394</v>
      </c>
      <c r="N20" s="168">
        <v>620362</v>
      </c>
      <c r="O20" s="169">
        <v>1681756</v>
      </c>
      <c r="P20" s="168">
        <v>547919</v>
      </c>
      <c r="Q20" s="169">
        <v>2229675</v>
      </c>
    </row>
    <row r="21" spans="2:18">
      <c r="B21" s="163" t="s">
        <v>50</v>
      </c>
      <c r="C21" s="152"/>
      <c r="D21" s="152"/>
      <c r="E21" s="149"/>
      <c r="F21" s="149"/>
      <c r="G21" s="149"/>
      <c r="H21" s="149"/>
      <c r="I21" s="150"/>
      <c r="J21" s="167"/>
      <c r="K21" s="149"/>
      <c r="L21" s="149"/>
      <c r="M21" s="150"/>
      <c r="N21" s="149"/>
      <c r="O21" s="150"/>
      <c r="P21" s="149"/>
      <c r="Q21" s="150"/>
      <c r="R21" s="95"/>
    </row>
    <row r="22" spans="2:18">
      <c r="B22" s="152" t="s">
        <v>45</v>
      </c>
      <c r="C22" s="152"/>
      <c r="D22" s="152"/>
      <c r="E22" s="149">
        <v>176334</v>
      </c>
      <c r="F22" s="149">
        <v>138415</v>
      </c>
      <c r="G22" s="149">
        <v>144664</v>
      </c>
      <c r="H22" s="149">
        <v>164798</v>
      </c>
      <c r="I22" s="150">
        <v>624211</v>
      </c>
      <c r="J22" s="167"/>
      <c r="K22" s="149">
        <v>205327</v>
      </c>
      <c r="L22" s="149">
        <v>216020</v>
      </c>
      <c r="M22" s="150">
        <v>421347</v>
      </c>
      <c r="N22" s="149">
        <v>220001</v>
      </c>
      <c r="O22" s="150">
        <v>641348</v>
      </c>
      <c r="P22" s="149">
        <v>244234</v>
      </c>
      <c r="Q22" s="150">
        <v>885582</v>
      </c>
    </row>
    <row r="23" spans="2:18" s="48" customFormat="1">
      <c r="B23" s="149" t="s">
        <v>44</v>
      </c>
      <c r="C23" s="149"/>
      <c r="D23" s="149"/>
      <c r="E23" s="149">
        <v>154488</v>
      </c>
      <c r="F23" s="149">
        <v>156897</v>
      </c>
      <c r="G23" s="149">
        <v>164604</v>
      </c>
      <c r="H23" s="149">
        <v>170860</v>
      </c>
      <c r="I23" s="150">
        <v>646849</v>
      </c>
      <c r="J23" s="167"/>
      <c r="K23" s="149">
        <v>175504</v>
      </c>
      <c r="L23" s="149">
        <v>187759</v>
      </c>
      <c r="M23" s="150">
        <v>363263</v>
      </c>
      <c r="N23" s="149">
        <v>196554</v>
      </c>
      <c r="O23" s="150">
        <v>559817</v>
      </c>
      <c r="P23" s="149">
        <v>194833</v>
      </c>
      <c r="Q23" s="150">
        <v>754650</v>
      </c>
    </row>
    <row r="24" spans="2:18" s="48" customFormat="1">
      <c r="B24" s="149" t="s">
        <v>27</v>
      </c>
      <c r="C24" s="149"/>
      <c r="D24" s="149"/>
      <c r="E24" s="149">
        <v>-51</v>
      </c>
      <c r="F24" s="149">
        <v>-42</v>
      </c>
      <c r="G24" s="149">
        <v>-21</v>
      </c>
      <c r="H24" s="149">
        <v>-36</v>
      </c>
      <c r="I24" s="150">
        <v>-150</v>
      </c>
      <c r="J24" s="149"/>
      <c r="K24" s="170">
        <v>-31</v>
      </c>
      <c r="L24" s="170">
        <v>-105</v>
      </c>
      <c r="M24" s="150">
        <v>-136</v>
      </c>
      <c r="N24" s="170">
        <v>-127</v>
      </c>
      <c r="O24" s="150">
        <v>-263</v>
      </c>
      <c r="P24" s="170">
        <v>-179</v>
      </c>
      <c r="Q24" s="150">
        <v>-442</v>
      </c>
    </row>
    <row r="25" spans="2:18">
      <c r="B25" s="152"/>
      <c r="C25" s="152"/>
      <c r="D25" s="152"/>
      <c r="E25" s="168">
        <v>330771</v>
      </c>
      <c r="F25" s="168">
        <v>295270</v>
      </c>
      <c r="G25" s="168">
        <v>309247</v>
      </c>
      <c r="H25" s="168">
        <v>335622</v>
      </c>
      <c r="I25" s="169">
        <v>1270910</v>
      </c>
      <c r="J25" s="149"/>
      <c r="K25" s="168">
        <v>380800</v>
      </c>
      <c r="L25" s="168">
        <v>403674</v>
      </c>
      <c r="M25" s="169">
        <v>784474</v>
      </c>
      <c r="N25" s="168">
        <v>416428</v>
      </c>
      <c r="O25" s="169">
        <v>1200902</v>
      </c>
      <c r="P25" s="168">
        <v>438888</v>
      </c>
      <c r="Q25" s="169">
        <v>1639790</v>
      </c>
    </row>
    <row r="26" spans="2:18" ht="3.75" customHeight="1">
      <c r="B26" s="152"/>
      <c r="C26" s="152"/>
      <c r="D26" s="152"/>
      <c r="E26" s="150"/>
      <c r="F26" s="150"/>
      <c r="G26" s="150"/>
      <c r="H26" s="150"/>
      <c r="I26" s="150"/>
      <c r="J26" s="167"/>
      <c r="K26" s="149"/>
      <c r="L26" s="149"/>
      <c r="M26" s="150"/>
      <c r="N26" s="149"/>
      <c r="O26" s="150"/>
      <c r="P26" s="149"/>
      <c r="Q26" s="150"/>
      <c r="R26" s="95"/>
    </row>
    <row r="27" spans="2:18" ht="21" customHeight="1">
      <c r="B27" s="163" t="s">
        <v>54</v>
      </c>
      <c r="C27" s="152"/>
      <c r="D27" s="152"/>
      <c r="E27" s="170">
        <v>214035</v>
      </c>
      <c r="F27" s="170">
        <v>245953</v>
      </c>
      <c r="G27" s="170">
        <v>275266</v>
      </c>
      <c r="H27" s="170">
        <v>291700</v>
      </c>
      <c r="I27" s="181">
        <v>1026954</v>
      </c>
      <c r="J27" s="167"/>
      <c r="K27" s="170">
        <v>290989</v>
      </c>
      <c r="L27" s="170">
        <v>345607</v>
      </c>
      <c r="M27" s="150">
        <v>636596</v>
      </c>
      <c r="N27" s="170">
        <v>381386</v>
      </c>
      <c r="O27" s="150">
        <v>1017982</v>
      </c>
      <c r="P27" s="170">
        <v>405682</v>
      </c>
      <c r="Q27" s="150">
        <v>1423664</v>
      </c>
    </row>
    <row r="28" spans="2:18" ht="25.5" customHeight="1">
      <c r="B28" s="152" t="s">
        <v>91</v>
      </c>
      <c r="C28" s="152"/>
      <c r="D28" s="152"/>
      <c r="E28" s="168">
        <v>-1295</v>
      </c>
      <c r="F28" s="168">
        <v>-1257</v>
      </c>
      <c r="G28" s="168">
        <v>-1635</v>
      </c>
      <c r="H28" s="168">
        <v>-1716</v>
      </c>
      <c r="I28" s="181">
        <v>-5903</v>
      </c>
      <c r="J28" s="149"/>
      <c r="K28" s="168">
        <v>-1590</v>
      </c>
      <c r="L28" s="168">
        <v>-2092</v>
      </c>
      <c r="M28" s="169">
        <v>-3682</v>
      </c>
      <c r="N28" s="168">
        <v>-2243</v>
      </c>
      <c r="O28" s="169">
        <v>-5925</v>
      </c>
      <c r="P28" s="168">
        <v>-2367</v>
      </c>
      <c r="Q28" s="169">
        <v>-8292</v>
      </c>
    </row>
    <row r="29" spans="2:18" ht="24" customHeight="1" thickBot="1">
      <c r="B29" s="171" t="s">
        <v>4</v>
      </c>
      <c r="C29" s="151"/>
      <c r="D29" s="151"/>
      <c r="E29" s="190">
        <v>1379086</v>
      </c>
      <c r="F29" s="190">
        <v>1390331</v>
      </c>
      <c r="G29" s="190">
        <v>1499611</v>
      </c>
      <c r="H29" s="190">
        <v>1506661</v>
      </c>
      <c r="I29" s="173">
        <v>5775689</v>
      </c>
      <c r="J29" s="147"/>
      <c r="K29" s="172">
        <v>1583270</v>
      </c>
      <c r="L29" s="172">
        <v>1786696</v>
      </c>
      <c r="M29" s="173">
        <v>3369966</v>
      </c>
      <c r="N29" s="172">
        <v>1887141</v>
      </c>
      <c r="O29" s="173">
        <v>5257107</v>
      </c>
      <c r="P29" s="172">
        <v>1875541</v>
      </c>
      <c r="Q29" s="173">
        <v>7132648</v>
      </c>
    </row>
    <row r="30" spans="2:18" ht="12" customHeight="1" thickTop="1">
      <c r="B30" s="174"/>
      <c r="C30" s="152"/>
      <c r="D30" s="152"/>
      <c r="E30" s="150"/>
      <c r="F30" s="150"/>
      <c r="G30" s="150"/>
      <c r="H30" s="150"/>
      <c r="I30" s="150"/>
      <c r="J30" s="150"/>
      <c r="K30" s="175"/>
      <c r="L30" s="175"/>
      <c r="M30" s="175"/>
      <c r="N30" s="175"/>
      <c r="O30" s="175"/>
      <c r="P30" s="175"/>
      <c r="Q30" s="175"/>
      <c r="R30" s="95"/>
    </row>
    <row r="31" spans="2:18" ht="14.25" customHeight="1">
      <c r="B31" s="176" t="s">
        <v>59</v>
      </c>
      <c r="C31" s="152"/>
      <c r="D31" s="152"/>
      <c r="E31" s="177"/>
      <c r="F31" s="177"/>
      <c r="G31" s="177"/>
      <c r="H31" s="177"/>
      <c r="I31" s="177"/>
      <c r="J31" s="166"/>
      <c r="K31" s="284"/>
      <c r="L31" s="151"/>
      <c r="M31" s="178"/>
      <c r="N31" s="151"/>
      <c r="O31" s="165"/>
      <c r="P31" s="151"/>
      <c r="Q31" s="165"/>
      <c r="R31" s="95"/>
    </row>
    <row r="32" spans="2:18">
      <c r="B32" s="174" t="s">
        <v>37</v>
      </c>
      <c r="C32" s="152"/>
      <c r="D32" s="152"/>
      <c r="E32" s="152"/>
      <c r="F32" s="152"/>
      <c r="G32" s="152"/>
      <c r="H32" s="152"/>
      <c r="I32" s="150"/>
      <c r="J32" s="166"/>
      <c r="K32" s="151"/>
      <c r="L32" s="151"/>
      <c r="M32" s="178"/>
      <c r="N32" s="151"/>
      <c r="O32" s="165"/>
      <c r="P32" s="151"/>
      <c r="Q32" s="165"/>
      <c r="R32" s="95"/>
    </row>
    <row r="33" spans="2:18">
      <c r="B33" s="152" t="s">
        <v>87</v>
      </c>
      <c r="C33" s="152"/>
      <c r="D33" s="152"/>
      <c r="E33" s="147">
        <v>34544</v>
      </c>
      <c r="F33" s="147">
        <v>25421</v>
      </c>
      <c r="G33" s="147">
        <v>38119</v>
      </c>
      <c r="H33" s="147">
        <v>41673</v>
      </c>
      <c r="I33" s="148">
        <v>139757</v>
      </c>
      <c r="J33" s="147"/>
      <c r="K33" s="147">
        <v>51039</v>
      </c>
      <c r="L33" s="147">
        <v>61635</v>
      </c>
      <c r="M33" s="148">
        <v>112674</v>
      </c>
      <c r="N33" s="147">
        <v>59473</v>
      </c>
      <c r="O33" s="148">
        <v>172147</v>
      </c>
      <c r="P33" s="147">
        <v>54238</v>
      </c>
      <c r="Q33" s="148">
        <v>226385</v>
      </c>
    </row>
    <row r="34" spans="2:18">
      <c r="B34" s="152" t="s">
        <v>88</v>
      </c>
      <c r="C34" s="152"/>
      <c r="D34" s="152"/>
      <c r="E34" s="149">
        <v>43306</v>
      </c>
      <c r="F34" s="149">
        <v>57462</v>
      </c>
      <c r="G34" s="149">
        <v>78194</v>
      </c>
      <c r="H34" s="149">
        <v>48306</v>
      </c>
      <c r="I34" s="150">
        <v>227268</v>
      </c>
      <c r="J34" s="149"/>
      <c r="K34" s="149">
        <v>54843</v>
      </c>
      <c r="L34" s="149">
        <v>84655</v>
      </c>
      <c r="M34" s="179">
        <v>139498</v>
      </c>
      <c r="N34" s="149">
        <v>91442</v>
      </c>
      <c r="O34" s="150">
        <v>230940</v>
      </c>
      <c r="P34" s="149">
        <v>70966</v>
      </c>
      <c r="Q34" s="150">
        <v>301906</v>
      </c>
    </row>
    <row r="35" spans="2:18">
      <c r="B35" s="152" t="s">
        <v>89</v>
      </c>
      <c r="C35" s="152"/>
      <c r="D35" s="152"/>
      <c r="E35" s="149">
        <v>75441</v>
      </c>
      <c r="F35" s="149">
        <v>55573</v>
      </c>
      <c r="G35" s="149">
        <v>60677</v>
      </c>
      <c r="H35" s="149">
        <v>67578</v>
      </c>
      <c r="I35" s="150">
        <v>259269</v>
      </c>
      <c r="J35" s="149"/>
      <c r="K35" s="149">
        <v>86767</v>
      </c>
      <c r="L35" s="149">
        <v>96168</v>
      </c>
      <c r="M35" s="179">
        <v>182935</v>
      </c>
      <c r="N35" s="149">
        <v>101847</v>
      </c>
      <c r="O35" s="150">
        <v>284782</v>
      </c>
      <c r="P35" s="149">
        <v>103638</v>
      </c>
      <c r="Q35" s="150">
        <v>388420</v>
      </c>
    </row>
    <row r="36" spans="2:18">
      <c r="B36" s="152" t="s">
        <v>28</v>
      </c>
      <c r="C36" s="152"/>
      <c r="D36" s="152"/>
      <c r="E36" s="170">
        <v>-12110</v>
      </c>
      <c r="F36" s="170">
        <v>17993</v>
      </c>
      <c r="G36" s="170">
        <v>38160</v>
      </c>
      <c r="H36" s="170">
        <v>39651</v>
      </c>
      <c r="I36" s="181">
        <v>83694</v>
      </c>
      <c r="J36" s="149"/>
      <c r="K36" s="170">
        <v>44905</v>
      </c>
      <c r="L36" s="170">
        <v>59582</v>
      </c>
      <c r="M36" s="180">
        <v>104487</v>
      </c>
      <c r="N36" s="170">
        <v>69617</v>
      </c>
      <c r="O36" s="181">
        <v>174104</v>
      </c>
      <c r="P36" s="170">
        <v>76324</v>
      </c>
      <c r="Q36" s="181">
        <v>250428</v>
      </c>
      <c r="R36" s="32"/>
    </row>
    <row r="37" spans="2:18">
      <c r="B37" s="152" t="s">
        <v>46</v>
      </c>
      <c r="C37" s="152"/>
      <c r="D37" s="152"/>
      <c r="E37" s="149">
        <v>141181</v>
      </c>
      <c r="F37" s="149">
        <v>156449</v>
      </c>
      <c r="G37" s="149">
        <v>215150</v>
      </c>
      <c r="H37" s="149">
        <v>197208</v>
      </c>
      <c r="I37" s="256">
        <v>709988</v>
      </c>
      <c r="J37" s="149"/>
      <c r="K37" s="149">
        <v>237554</v>
      </c>
      <c r="L37" s="149">
        <v>302040</v>
      </c>
      <c r="M37" s="150">
        <v>539594</v>
      </c>
      <c r="N37" s="149">
        <v>322379</v>
      </c>
      <c r="O37" s="150">
        <v>861973</v>
      </c>
      <c r="P37" s="149">
        <v>305166</v>
      </c>
      <c r="Q37" s="150">
        <v>1167139</v>
      </c>
      <c r="R37" s="32"/>
    </row>
    <row r="38" spans="2:18">
      <c r="B38" s="152" t="s">
        <v>68</v>
      </c>
      <c r="C38" s="152"/>
      <c r="D38" s="152"/>
      <c r="E38" s="182">
        <v>-24691</v>
      </c>
      <c r="F38" s="182">
        <v>-29614</v>
      </c>
      <c r="G38" s="182">
        <v>-34106</v>
      </c>
      <c r="H38" s="182">
        <v>-29584</v>
      </c>
      <c r="I38" s="150">
        <v>-117995</v>
      </c>
      <c r="J38" s="182"/>
      <c r="K38" s="182">
        <v>-33325</v>
      </c>
      <c r="L38" s="182">
        <v>-32443</v>
      </c>
      <c r="M38" s="183">
        <v>-65768</v>
      </c>
      <c r="N38" s="182">
        <v>-34553</v>
      </c>
      <c r="O38" s="150">
        <v>-100321</v>
      </c>
      <c r="P38" s="182">
        <v>-35393</v>
      </c>
      <c r="Q38" s="183">
        <v>-135714</v>
      </c>
      <c r="R38" s="32"/>
    </row>
    <row r="39" spans="2:18">
      <c r="B39" s="152" t="s">
        <v>5</v>
      </c>
      <c r="C39" s="152"/>
      <c r="D39" s="152"/>
      <c r="E39" s="212">
        <v>-22398</v>
      </c>
      <c r="F39" s="212">
        <v>-24840</v>
      </c>
      <c r="G39" s="212">
        <v>-26299</v>
      </c>
      <c r="H39" s="212">
        <v>-26838</v>
      </c>
      <c r="I39" s="181">
        <v>-100375</v>
      </c>
      <c r="J39" s="182"/>
      <c r="K39" s="212">
        <v>-27169</v>
      </c>
      <c r="L39" s="212">
        <v>-26942</v>
      </c>
      <c r="M39" s="184">
        <v>-54111</v>
      </c>
      <c r="N39" s="212">
        <v>-26335</v>
      </c>
      <c r="O39" s="181">
        <v>-80446</v>
      </c>
      <c r="P39" s="212">
        <v>-25895</v>
      </c>
      <c r="Q39" s="213">
        <v>-106341</v>
      </c>
      <c r="R39" s="55"/>
    </row>
    <row r="40" spans="2:18">
      <c r="B40" s="185" t="s">
        <v>61</v>
      </c>
      <c r="C40" s="152"/>
      <c r="D40" s="152"/>
      <c r="E40" s="182"/>
      <c r="F40" s="182"/>
      <c r="G40" s="182"/>
      <c r="H40" s="182"/>
      <c r="I40" s="179"/>
      <c r="J40" s="167"/>
      <c r="K40" s="182"/>
      <c r="L40" s="182"/>
      <c r="M40" s="179"/>
      <c r="N40" s="182"/>
      <c r="O40" s="179"/>
      <c r="P40" s="182"/>
      <c r="Q40" s="179"/>
      <c r="R40" s="94"/>
    </row>
    <row r="41" spans="2:18">
      <c r="B41" s="185" t="s">
        <v>62</v>
      </c>
      <c r="C41" s="152"/>
      <c r="D41" s="152"/>
      <c r="E41" s="182"/>
      <c r="F41" s="182"/>
      <c r="G41" s="182"/>
      <c r="H41" s="182"/>
      <c r="I41" s="179"/>
      <c r="J41" s="167"/>
      <c r="K41" s="182"/>
      <c r="L41" s="182"/>
      <c r="M41" s="179"/>
      <c r="N41" s="182"/>
      <c r="O41" s="179"/>
      <c r="P41" s="182"/>
      <c r="Q41" s="179"/>
      <c r="R41" s="95"/>
    </row>
    <row r="42" spans="2:18">
      <c r="B42" s="185" t="s">
        <v>63</v>
      </c>
      <c r="C42" s="152"/>
      <c r="D42" s="152"/>
      <c r="E42" s="149">
        <v>94092</v>
      </c>
      <c r="F42" s="149">
        <v>101995</v>
      </c>
      <c r="G42" s="149">
        <v>154745</v>
      </c>
      <c r="H42" s="149">
        <v>140786</v>
      </c>
      <c r="I42" s="150">
        <v>491618</v>
      </c>
      <c r="J42" s="167"/>
      <c r="K42" s="149">
        <v>177060</v>
      </c>
      <c r="L42" s="149">
        <v>242655</v>
      </c>
      <c r="M42" s="179">
        <v>419715</v>
      </c>
      <c r="N42" s="149">
        <v>261491</v>
      </c>
      <c r="O42" s="150">
        <v>681206</v>
      </c>
      <c r="P42" s="149">
        <v>243878</v>
      </c>
      <c r="Q42" s="179">
        <v>925084</v>
      </c>
    </row>
    <row r="43" spans="2:18" ht="14.25" customHeight="1">
      <c r="B43" s="186" t="s">
        <v>75</v>
      </c>
      <c r="C43" s="152"/>
      <c r="D43" s="152"/>
      <c r="E43" s="170">
        <v>32996</v>
      </c>
      <c r="F43" s="170">
        <v>1121</v>
      </c>
      <c r="G43" s="170">
        <v>47261</v>
      </c>
      <c r="H43" s="170">
        <v>38346</v>
      </c>
      <c r="I43" s="181">
        <v>119724</v>
      </c>
      <c r="J43" s="167"/>
      <c r="K43" s="170">
        <v>55575</v>
      </c>
      <c r="L43" s="170">
        <v>70762</v>
      </c>
      <c r="M43" s="180">
        <v>126337</v>
      </c>
      <c r="N43" s="170">
        <v>38732</v>
      </c>
      <c r="O43" s="181">
        <v>165069</v>
      </c>
      <c r="P43" s="170">
        <v>52107</v>
      </c>
      <c r="Q43" s="180">
        <v>217176</v>
      </c>
    </row>
    <row r="44" spans="2:18" ht="14.25" customHeight="1">
      <c r="B44" s="187" t="s">
        <v>64</v>
      </c>
      <c r="C44" s="152"/>
      <c r="D44" s="152"/>
      <c r="E44" s="149"/>
      <c r="F44" s="149"/>
      <c r="G44" s="149"/>
      <c r="H44" s="149"/>
      <c r="I44" s="188"/>
      <c r="J44" s="167"/>
      <c r="K44" s="149"/>
      <c r="L44" s="149"/>
      <c r="M44" s="188"/>
      <c r="N44" s="149"/>
      <c r="O44" s="150"/>
      <c r="P44" s="149"/>
      <c r="Q44" s="188"/>
      <c r="R44" s="95"/>
    </row>
    <row r="45" spans="2:18" ht="13.5" customHeight="1">
      <c r="B45" s="333" t="s">
        <v>65</v>
      </c>
      <c r="C45" s="334"/>
      <c r="D45" s="152"/>
      <c r="E45" s="149">
        <v>61096</v>
      </c>
      <c r="F45" s="149">
        <v>100874</v>
      </c>
      <c r="G45" s="149">
        <v>107484</v>
      </c>
      <c r="H45" s="149">
        <v>102440</v>
      </c>
      <c r="I45" s="150">
        <v>371894</v>
      </c>
      <c r="J45" s="167"/>
      <c r="K45" s="149">
        <v>121485</v>
      </c>
      <c r="L45" s="149">
        <v>171893</v>
      </c>
      <c r="M45" s="150">
        <v>293379</v>
      </c>
      <c r="N45" s="149">
        <v>222759</v>
      </c>
      <c r="O45" s="150">
        <v>516137</v>
      </c>
      <c r="P45" s="149">
        <v>191771</v>
      </c>
      <c r="Q45" s="150">
        <v>707908</v>
      </c>
    </row>
    <row r="46" spans="2:18">
      <c r="B46" s="187" t="s">
        <v>66</v>
      </c>
      <c r="C46" s="152"/>
      <c r="D46" s="152"/>
      <c r="E46" s="152"/>
      <c r="F46" s="152"/>
      <c r="G46" s="152"/>
      <c r="H46" s="152"/>
      <c r="I46" s="178"/>
      <c r="J46" s="167"/>
      <c r="K46" s="151"/>
      <c r="L46" s="151"/>
      <c r="M46" s="189"/>
      <c r="N46" s="151"/>
      <c r="O46" s="175"/>
      <c r="P46" s="151"/>
      <c r="Q46" s="189"/>
      <c r="R46" s="95"/>
    </row>
    <row r="47" spans="2:18">
      <c r="B47" s="152" t="s">
        <v>67</v>
      </c>
      <c r="C47" s="152"/>
      <c r="D47" s="152"/>
      <c r="E47" s="170">
        <v>-7668</v>
      </c>
      <c r="F47" s="170">
        <v>-3794</v>
      </c>
      <c r="G47" s="170">
        <v>-600</v>
      </c>
      <c r="H47" s="170">
        <v>-3394</v>
      </c>
      <c r="I47" s="150">
        <v>-15456</v>
      </c>
      <c r="J47" s="167"/>
      <c r="K47" s="170">
        <v>-13358</v>
      </c>
      <c r="L47" s="170">
        <v>-2023</v>
      </c>
      <c r="M47" s="150">
        <v>-15381</v>
      </c>
      <c r="N47" s="170">
        <v>1000</v>
      </c>
      <c r="O47" s="150">
        <v>-14381</v>
      </c>
      <c r="P47" s="170">
        <v>6577</v>
      </c>
      <c r="Q47" s="150">
        <v>-7804</v>
      </c>
    </row>
    <row r="48" spans="2:18" ht="13.5" thickBot="1">
      <c r="B48" s="152" t="s">
        <v>35</v>
      </c>
      <c r="C48" s="152"/>
      <c r="D48" s="152"/>
      <c r="E48" s="190">
        <v>53428</v>
      </c>
      <c r="F48" s="190">
        <v>97080</v>
      </c>
      <c r="G48" s="190">
        <v>106884</v>
      </c>
      <c r="H48" s="190">
        <v>99046</v>
      </c>
      <c r="I48" s="173">
        <v>356438</v>
      </c>
      <c r="J48" s="166"/>
      <c r="K48" s="190">
        <v>108127</v>
      </c>
      <c r="L48" s="190">
        <v>169870</v>
      </c>
      <c r="M48" s="173">
        <v>277997</v>
      </c>
      <c r="N48" s="190">
        <v>223759</v>
      </c>
      <c r="O48" s="173">
        <v>501756</v>
      </c>
      <c r="P48" s="190">
        <v>198348</v>
      </c>
      <c r="Q48" s="173">
        <v>700104</v>
      </c>
    </row>
    <row r="49" spans="2:18" ht="6" customHeight="1" thickTop="1">
      <c r="B49" s="152"/>
      <c r="C49" s="152"/>
      <c r="D49" s="152"/>
      <c r="E49" s="152"/>
      <c r="F49" s="152"/>
      <c r="G49" s="152"/>
      <c r="H49" s="152"/>
      <c r="I49" s="163"/>
      <c r="J49" s="152"/>
      <c r="K49" s="151"/>
      <c r="L49" s="151"/>
      <c r="M49" s="189"/>
      <c r="N49" s="151"/>
      <c r="O49" s="165"/>
      <c r="P49" s="151"/>
      <c r="Q49" s="165"/>
    </row>
    <row r="50" spans="2:18" ht="3.75" customHeight="1">
      <c r="B50" s="152"/>
      <c r="C50" s="152"/>
      <c r="D50" s="152"/>
      <c r="E50" s="152"/>
      <c r="F50" s="152"/>
      <c r="G50" s="152"/>
      <c r="H50" s="152"/>
      <c r="I50" s="163"/>
      <c r="J50" s="152"/>
      <c r="K50" s="151"/>
      <c r="L50" s="151"/>
      <c r="M50" s="189"/>
      <c r="N50" s="151"/>
      <c r="O50" s="165"/>
      <c r="P50" s="151"/>
      <c r="Q50" s="165"/>
      <c r="R50" s="95"/>
    </row>
    <row r="51" spans="2:18">
      <c r="B51" s="191" t="s">
        <v>60</v>
      </c>
      <c r="C51" s="152"/>
      <c r="D51" s="152"/>
      <c r="E51" s="152"/>
      <c r="F51" s="152"/>
      <c r="G51" s="152"/>
      <c r="H51" s="152"/>
      <c r="I51" s="163"/>
      <c r="J51" s="152"/>
      <c r="K51" s="151"/>
      <c r="L51" s="151"/>
      <c r="M51" s="189"/>
      <c r="N51" s="151"/>
      <c r="O51" s="165"/>
      <c r="P51" s="151"/>
      <c r="Q51" s="165"/>
      <c r="R51" s="95"/>
    </row>
    <row r="52" spans="2:18">
      <c r="B52" s="152" t="s">
        <v>87</v>
      </c>
      <c r="C52" s="152"/>
      <c r="D52" s="152"/>
      <c r="E52" s="192">
        <v>7.9000000000000001E-2</v>
      </c>
      <c r="F52" s="192">
        <v>6.6000000000000003E-2</v>
      </c>
      <c r="G52" s="192">
        <v>9.6000000000000002E-2</v>
      </c>
      <c r="H52" s="192">
        <v>0.10199999999999999</v>
      </c>
      <c r="I52" s="257">
        <v>8.5999999999999993E-2</v>
      </c>
      <c r="J52" s="192"/>
      <c r="K52" s="193">
        <v>0.11899999999999999</v>
      </c>
      <c r="L52" s="193">
        <v>0.13300000000000001</v>
      </c>
      <c r="M52" s="194">
        <v>0.126</v>
      </c>
      <c r="N52" s="193">
        <v>0.126</v>
      </c>
      <c r="O52" s="194">
        <v>0.126</v>
      </c>
      <c r="P52" s="193">
        <v>0.112</v>
      </c>
      <c r="Q52" s="194">
        <v>0.123</v>
      </c>
    </row>
    <row r="53" spans="2:18">
      <c r="B53" s="152" t="s">
        <v>88</v>
      </c>
      <c r="C53" s="152"/>
      <c r="D53" s="152"/>
      <c r="E53" s="192">
        <v>0.108</v>
      </c>
      <c r="F53" s="192">
        <v>0.123</v>
      </c>
      <c r="G53" s="192">
        <v>0.15</v>
      </c>
      <c r="H53" s="192">
        <v>0.10199999999999999</v>
      </c>
      <c r="I53" s="257">
        <v>0.122</v>
      </c>
      <c r="J53" s="192"/>
      <c r="K53" s="193">
        <v>0.113</v>
      </c>
      <c r="L53" s="193">
        <v>0.14699999999999999</v>
      </c>
      <c r="M53" s="194">
        <v>0.13100000000000001</v>
      </c>
      <c r="N53" s="193">
        <v>0.14699999999999999</v>
      </c>
      <c r="O53" s="194">
        <v>0.13700000000000001</v>
      </c>
      <c r="P53" s="193">
        <v>0.13</v>
      </c>
      <c r="Q53" s="194">
        <v>0.13500000000000001</v>
      </c>
    </row>
    <row r="54" spans="2:18">
      <c r="B54" s="152" t="s">
        <v>89</v>
      </c>
      <c r="C54" s="152"/>
      <c r="D54" s="152"/>
      <c r="E54" s="192">
        <v>0.22800000000000001</v>
      </c>
      <c r="F54" s="192">
        <v>0.188</v>
      </c>
      <c r="G54" s="192">
        <v>0.19600000000000001</v>
      </c>
      <c r="H54" s="192">
        <v>0.20100000000000001</v>
      </c>
      <c r="I54" s="257">
        <v>0.20399999999999999</v>
      </c>
      <c r="J54" s="192"/>
      <c r="K54" s="193">
        <v>0.22800000000000001</v>
      </c>
      <c r="L54" s="193">
        <v>0.23799999999999999</v>
      </c>
      <c r="M54" s="194">
        <v>0.23300000000000001</v>
      </c>
      <c r="N54" s="193">
        <v>0.245</v>
      </c>
      <c r="O54" s="194">
        <v>0.23699999999999999</v>
      </c>
      <c r="P54" s="193">
        <v>0.23599999999999999</v>
      </c>
      <c r="Q54" s="194">
        <v>0.23699999999999999</v>
      </c>
    </row>
    <row r="55" spans="2:18">
      <c r="B55" s="152" t="s">
        <v>28</v>
      </c>
      <c r="C55" s="152"/>
      <c r="D55" s="152"/>
      <c r="E55" s="192">
        <v>-5.7000000000000002E-2</v>
      </c>
      <c r="F55" s="192">
        <v>7.2999999999999995E-2</v>
      </c>
      <c r="G55" s="192">
        <v>0.13900000000000001</v>
      </c>
      <c r="H55" s="192">
        <v>0.13600000000000001</v>
      </c>
      <c r="I55" s="257">
        <v>8.1000000000000003E-2</v>
      </c>
      <c r="J55" s="192"/>
      <c r="K55" s="193">
        <v>0.154</v>
      </c>
      <c r="L55" s="193">
        <v>0.17199999999999999</v>
      </c>
      <c r="M55" s="194">
        <v>0.16400000000000001</v>
      </c>
      <c r="N55" s="193">
        <v>0.183</v>
      </c>
      <c r="O55" s="194">
        <v>0.17100000000000001</v>
      </c>
      <c r="P55" s="193">
        <v>0.188</v>
      </c>
      <c r="Q55" s="194">
        <v>0.17599999999999999</v>
      </c>
    </row>
    <row r="56" spans="2:18" ht="3.75" customHeight="1">
      <c r="B56" s="152"/>
      <c r="C56" s="152"/>
      <c r="D56" s="152"/>
      <c r="E56" s="152"/>
      <c r="F56" s="152"/>
      <c r="G56" s="152"/>
      <c r="H56" s="152"/>
      <c r="I56" s="163"/>
      <c r="J56" s="152"/>
      <c r="K56" s="151"/>
      <c r="L56" s="151"/>
      <c r="M56" s="165"/>
      <c r="N56" s="151"/>
      <c r="O56" s="165"/>
      <c r="P56" s="151"/>
      <c r="Q56" s="165"/>
    </row>
    <row r="57" spans="2:18">
      <c r="B57" s="195" t="s">
        <v>137</v>
      </c>
      <c r="C57" s="152"/>
      <c r="D57" s="152"/>
      <c r="E57" s="192">
        <v>0.10199999999999999</v>
      </c>
      <c r="F57" s="192">
        <v>0.113</v>
      </c>
      <c r="G57" s="192">
        <v>0.14299999999999999</v>
      </c>
      <c r="H57" s="192">
        <v>0.13100000000000001</v>
      </c>
      <c r="I57" s="257">
        <v>0.123</v>
      </c>
      <c r="J57" s="192"/>
      <c r="K57" s="193">
        <v>0.15</v>
      </c>
      <c r="L57" s="193">
        <v>0.16900000000000001</v>
      </c>
      <c r="M57" s="194">
        <v>0.16</v>
      </c>
      <c r="N57" s="193">
        <v>0.17100000000000001</v>
      </c>
      <c r="O57" s="194">
        <v>0.16400000000000001</v>
      </c>
      <c r="P57" s="193">
        <v>0.16300000000000001</v>
      </c>
      <c r="Q57" s="194">
        <v>0.16400000000000001</v>
      </c>
    </row>
    <row r="58" spans="2:18" ht="9.75" customHeight="1">
      <c r="B58" s="151"/>
      <c r="C58" s="151"/>
      <c r="D58" s="151"/>
      <c r="E58" s="193"/>
      <c r="F58" s="193"/>
      <c r="G58" s="193"/>
      <c r="H58" s="193"/>
      <c r="I58" s="194"/>
      <c r="J58" s="192"/>
      <c r="K58" s="193"/>
      <c r="L58" s="193"/>
      <c r="M58" s="194"/>
      <c r="N58" s="193"/>
      <c r="O58" s="193"/>
      <c r="P58" s="193"/>
      <c r="Q58" s="193"/>
    </row>
    <row r="59" spans="2:18" ht="9.75" customHeight="1">
      <c r="B59" s="151"/>
      <c r="C59" s="151"/>
      <c r="D59" s="151"/>
      <c r="E59" s="193"/>
      <c r="F59" s="193"/>
      <c r="G59" s="193"/>
      <c r="H59" s="193"/>
      <c r="I59" s="194"/>
      <c r="J59" s="192"/>
      <c r="K59" s="193"/>
      <c r="L59" s="193"/>
      <c r="M59" s="194"/>
      <c r="N59" s="193"/>
      <c r="O59" s="193"/>
      <c r="P59" s="193"/>
      <c r="Q59" s="193"/>
    </row>
    <row r="60" spans="2:18" ht="9.75" customHeight="1">
      <c r="B60" s="151"/>
      <c r="C60" s="151"/>
      <c r="D60" s="151"/>
      <c r="E60" s="193"/>
      <c r="F60" s="193"/>
      <c r="G60" s="193"/>
      <c r="H60" s="193"/>
      <c r="I60" s="194"/>
      <c r="J60" s="192"/>
      <c r="K60" s="193"/>
      <c r="L60" s="193"/>
      <c r="M60" s="194"/>
      <c r="N60" s="193"/>
      <c r="O60" s="193"/>
      <c r="P60" s="193"/>
      <c r="Q60" s="193"/>
    </row>
    <row r="61" spans="2:18" ht="12" customHeight="1">
      <c r="B61" s="151"/>
      <c r="C61" s="151"/>
      <c r="D61" s="151"/>
      <c r="E61" s="330">
        <v>2009</v>
      </c>
      <c r="F61" s="330"/>
      <c r="G61" s="330"/>
      <c r="H61" s="330"/>
      <c r="I61" s="330"/>
      <c r="J61" s="152"/>
      <c r="K61" s="330">
        <v>2010</v>
      </c>
      <c r="L61" s="330"/>
      <c r="M61" s="330"/>
      <c r="N61" s="330"/>
      <c r="O61" s="330"/>
      <c r="P61" s="330"/>
      <c r="Q61" s="330"/>
    </row>
    <row r="62" spans="2:18" ht="12" customHeight="1">
      <c r="B62" s="151"/>
      <c r="C62" s="151"/>
      <c r="D62" s="151"/>
      <c r="E62" s="132"/>
      <c r="F62" s="132"/>
      <c r="G62" s="132"/>
      <c r="H62" s="132"/>
      <c r="I62" s="155"/>
      <c r="J62" s="152"/>
      <c r="K62" s="132"/>
      <c r="L62" s="132"/>
      <c r="M62" s="155" t="s">
        <v>56</v>
      </c>
      <c r="N62" s="132"/>
      <c r="O62" s="155" t="s">
        <v>57</v>
      </c>
      <c r="P62" s="132"/>
      <c r="Q62" s="155"/>
    </row>
    <row r="63" spans="2:18" ht="12" customHeight="1">
      <c r="B63" s="151"/>
      <c r="C63" s="151"/>
      <c r="D63" s="151"/>
      <c r="E63" s="241" t="s">
        <v>55</v>
      </c>
      <c r="F63" s="241" t="s">
        <v>56</v>
      </c>
      <c r="G63" s="241" t="s">
        <v>57</v>
      </c>
      <c r="H63" s="241" t="s">
        <v>58</v>
      </c>
      <c r="I63" s="159" t="s">
        <v>132</v>
      </c>
      <c r="J63" s="132"/>
      <c r="K63" s="241" t="s">
        <v>55</v>
      </c>
      <c r="L63" s="241" t="s">
        <v>56</v>
      </c>
      <c r="M63" s="159" t="s">
        <v>51</v>
      </c>
      <c r="N63" s="241" t="s">
        <v>57</v>
      </c>
      <c r="O63" s="159" t="s">
        <v>51</v>
      </c>
      <c r="P63" s="241" t="s">
        <v>58</v>
      </c>
      <c r="Q63" s="159" t="s">
        <v>142</v>
      </c>
    </row>
    <row r="64" spans="2:18">
      <c r="B64" s="196" t="s">
        <v>1</v>
      </c>
      <c r="C64" s="151"/>
      <c r="D64" s="151"/>
      <c r="E64" s="151"/>
      <c r="F64" s="151"/>
      <c r="G64" s="151"/>
      <c r="H64" s="151"/>
      <c r="I64" s="165"/>
      <c r="J64" s="152"/>
      <c r="K64" s="151"/>
      <c r="L64" s="151"/>
      <c r="M64" s="165"/>
      <c r="N64" s="151"/>
      <c r="O64" s="165"/>
      <c r="P64" s="151"/>
      <c r="Q64" s="165"/>
    </row>
    <row r="65" spans="2:18">
      <c r="B65" s="163" t="s">
        <v>39</v>
      </c>
      <c r="C65" s="152"/>
      <c r="D65" s="152"/>
      <c r="E65" s="147"/>
      <c r="F65" s="147"/>
      <c r="G65" s="147"/>
      <c r="H65" s="147"/>
      <c r="I65" s="148"/>
      <c r="J65" s="166"/>
      <c r="K65" s="147"/>
      <c r="L65" s="147"/>
      <c r="M65" s="148"/>
      <c r="N65" s="147"/>
      <c r="O65" s="148"/>
      <c r="P65" s="147"/>
      <c r="Q65" s="148"/>
    </row>
    <row r="66" spans="2:18">
      <c r="B66" s="149" t="s">
        <v>40</v>
      </c>
      <c r="C66" s="152"/>
      <c r="D66" s="152"/>
      <c r="E66" s="147">
        <v>118344</v>
      </c>
      <c r="F66" s="147">
        <v>126224</v>
      </c>
      <c r="G66" s="147">
        <v>162759</v>
      </c>
      <c r="H66" s="147">
        <v>180349</v>
      </c>
      <c r="I66" s="166">
        <v>587676</v>
      </c>
      <c r="J66" s="166"/>
      <c r="K66" s="147">
        <v>204098</v>
      </c>
      <c r="L66" s="147">
        <v>223787</v>
      </c>
      <c r="M66" s="166">
        <v>427885</v>
      </c>
      <c r="N66" s="147">
        <v>222961</v>
      </c>
      <c r="O66" s="166">
        <v>650846</v>
      </c>
      <c r="P66" s="147">
        <v>248948</v>
      </c>
      <c r="Q66" s="166">
        <v>899794</v>
      </c>
    </row>
    <row r="67" spans="2:18">
      <c r="B67" s="149" t="s">
        <v>41</v>
      </c>
      <c r="C67" s="152"/>
      <c r="D67" s="152"/>
      <c r="E67" s="149">
        <v>210558</v>
      </c>
      <c r="F67" s="149">
        <v>245937</v>
      </c>
      <c r="G67" s="149">
        <v>191539</v>
      </c>
      <c r="H67" s="149">
        <v>253130</v>
      </c>
      <c r="I67" s="167">
        <v>901164</v>
      </c>
      <c r="J67" s="167"/>
      <c r="K67" s="149">
        <v>231128</v>
      </c>
      <c r="L67" s="149">
        <v>288887</v>
      </c>
      <c r="M67" s="167">
        <v>520015</v>
      </c>
      <c r="N67" s="149">
        <v>233731</v>
      </c>
      <c r="O67" s="167">
        <v>753746</v>
      </c>
      <c r="P67" s="149">
        <v>279368</v>
      </c>
      <c r="Q67" s="167">
        <v>1033114</v>
      </c>
    </row>
    <row r="68" spans="2:18">
      <c r="B68" s="149" t="s">
        <v>27</v>
      </c>
      <c r="C68" s="152"/>
      <c r="D68" s="152"/>
      <c r="E68" s="149">
        <v>-23</v>
      </c>
      <c r="F68" s="149">
        <v>-202</v>
      </c>
      <c r="G68" s="149">
        <v>-337</v>
      </c>
      <c r="H68" s="149">
        <v>-424</v>
      </c>
      <c r="I68" s="167">
        <v>-986</v>
      </c>
      <c r="J68" s="197"/>
      <c r="K68" s="149">
        <v>-407</v>
      </c>
      <c r="L68" s="149">
        <v>-303</v>
      </c>
      <c r="M68" s="167">
        <v>-710</v>
      </c>
      <c r="N68" s="149">
        <v>-444</v>
      </c>
      <c r="O68" s="167">
        <v>-1154</v>
      </c>
      <c r="P68" s="149">
        <v>-976</v>
      </c>
      <c r="Q68" s="167">
        <v>-2130</v>
      </c>
    </row>
    <row r="69" spans="2:18" s="48" customFormat="1">
      <c r="B69" s="149"/>
      <c r="C69" s="149"/>
      <c r="D69" s="149"/>
      <c r="E69" s="168">
        <v>328879</v>
      </c>
      <c r="F69" s="168">
        <v>371959</v>
      </c>
      <c r="G69" s="168">
        <v>353961</v>
      </c>
      <c r="H69" s="168">
        <v>433055</v>
      </c>
      <c r="I69" s="198">
        <v>1487854</v>
      </c>
      <c r="J69" s="149"/>
      <c r="K69" s="168">
        <v>434819</v>
      </c>
      <c r="L69" s="168">
        <v>512371</v>
      </c>
      <c r="M69" s="198">
        <v>947190</v>
      </c>
      <c r="N69" s="168">
        <v>456248</v>
      </c>
      <c r="O69" s="198">
        <v>1403438</v>
      </c>
      <c r="P69" s="168">
        <v>527340</v>
      </c>
      <c r="Q69" s="198">
        <v>1930778</v>
      </c>
    </row>
    <row r="70" spans="2:18" s="48" customFormat="1">
      <c r="B70" s="150" t="s">
        <v>49</v>
      </c>
      <c r="C70" s="149"/>
      <c r="D70" s="149"/>
      <c r="E70" s="199"/>
      <c r="F70" s="199"/>
      <c r="G70" s="199"/>
      <c r="H70" s="199"/>
      <c r="I70" s="200"/>
      <c r="J70" s="149"/>
      <c r="K70" s="199"/>
      <c r="L70" s="199"/>
      <c r="M70" s="200"/>
      <c r="N70" s="199"/>
      <c r="O70" s="200"/>
      <c r="P70" s="199"/>
      <c r="Q70" s="200"/>
      <c r="R70" s="97"/>
    </row>
    <row r="71" spans="2:18" s="48" customFormat="1">
      <c r="B71" s="149" t="s">
        <v>42</v>
      </c>
      <c r="C71" s="149"/>
      <c r="D71" s="149"/>
      <c r="E71" s="149">
        <v>175680</v>
      </c>
      <c r="F71" s="149">
        <v>205736</v>
      </c>
      <c r="G71" s="149">
        <v>212642</v>
      </c>
      <c r="H71" s="149">
        <v>223301</v>
      </c>
      <c r="I71" s="167">
        <v>817359</v>
      </c>
      <c r="J71" s="167"/>
      <c r="K71" s="149">
        <v>220410</v>
      </c>
      <c r="L71" s="149">
        <v>223203</v>
      </c>
      <c r="M71" s="167">
        <v>443613</v>
      </c>
      <c r="N71" s="149">
        <v>218213</v>
      </c>
      <c r="O71" s="167">
        <v>661826</v>
      </c>
      <c r="P71" s="149">
        <v>241048</v>
      </c>
      <c r="Q71" s="167">
        <v>902874</v>
      </c>
    </row>
    <row r="72" spans="2:18" s="48" customFormat="1">
      <c r="B72" s="149" t="s">
        <v>43</v>
      </c>
      <c r="C72" s="149"/>
      <c r="D72" s="149"/>
      <c r="E72" s="149">
        <v>236354</v>
      </c>
      <c r="F72" s="149">
        <v>259868</v>
      </c>
      <c r="G72" s="149">
        <v>258634</v>
      </c>
      <c r="H72" s="149">
        <v>263211</v>
      </c>
      <c r="I72" s="167">
        <v>1018067</v>
      </c>
      <c r="J72" s="167"/>
      <c r="K72" s="149">
        <v>368134</v>
      </c>
      <c r="L72" s="149">
        <v>379048</v>
      </c>
      <c r="M72" s="167">
        <v>747182</v>
      </c>
      <c r="N72" s="149">
        <v>329119</v>
      </c>
      <c r="O72" s="167">
        <v>1076301</v>
      </c>
      <c r="P72" s="149">
        <v>332142</v>
      </c>
      <c r="Q72" s="167">
        <v>1408443</v>
      </c>
    </row>
    <row r="73" spans="2:18" s="48" customFormat="1">
      <c r="B73" s="149"/>
      <c r="C73" s="149"/>
      <c r="D73" s="149"/>
      <c r="E73" s="168">
        <v>412034</v>
      </c>
      <c r="F73" s="168">
        <v>465604</v>
      </c>
      <c r="G73" s="168">
        <v>471276</v>
      </c>
      <c r="H73" s="168">
        <v>486512</v>
      </c>
      <c r="I73" s="169">
        <v>1835426</v>
      </c>
      <c r="J73" s="149"/>
      <c r="K73" s="168">
        <v>588544</v>
      </c>
      <c r="L73" s="168">
        <v>602251</v>
      </c>
      <c r="M73" s="169">
        <v>1190795</v>
      </c>
      <c r="N73" s="168">
        <v>547332</v>
      </c>
      <c r="O73" s="169">
        <v>1738127</v>
      </c>
      <c r="P73" s="168">
        <v>573190</v>
      </c>
      <c r="Q73" s="169">
        <v>2311317</v>
      </c>
    </row>
    <row r="74" spans="2:18" s="48" customFormat="1">
      <c r="B74" s="150" t="s">
        <v>50</v>
      </c>
      <c r="C74" s="149"/>
      <c r="D74" s="149"/>
      <c r="E74" s="149"/>
      <c r="F74" s="149"/>
      <c r="G74" s="149"/>
      <c r="H74" s="149"/>
      <c r="I74" s="201"/>
      <c r="J74" s="201"/>
      <c r="K74" s="149"/>
      <c r="L74" s="149"/>
      <c r="M74" s="201"/>
      <c r="N74" s="149"/>
      <c r="O74" s="201"/>
      <c r="P74" s="149"/>
      <c r="Q74" s="201"/>
      <c r="R74" s="97"/>
    </row>
    <row r="75" spans="2:18" s="48" customFormat="1">
      <c r="B75" s="202" t="s">
        <v>126</v>
      </c>
      <c r="C75" s="149"/>
      <c r="D75" s="149"/>
      <c r="E75" s="149">
        <v>142721</v>
      </c>
      <c r="F75" s="149">
        <v>132855</v>
      </c>
      <c r="G75" s="149">
        <v>157763</v>
      </c>
      <c r="H75" s="149">
        <v>176706</v>
      </c>
      <c r="I75" s="167">
        <v>610045</v>
      </c>
      <c r="J75" s="167"/>
      <c r="K75" s="149">
        <v>208669</v>
      </c>
      <c r="L75" s="149">
        <v>226301</v>
      </c>
      <c r="M75" s="167">
        <v>434970</v>
      </c>
      <c r="N75" s="149">
        <v>213247</v>
      </c>
      <c r="O75" s="167">
        <v>648217</v>
      </c>
      <c r="P75" s="149">
        <v>247143</v>
      </c>
      <c r="Q75" s="167">
        <v>895360</v>
      </c>
    </row>
    <row r="76" spans="2:18" s="48" customFormat="1">
      <c r="B76" s="149" t="s">
        <v>44</v>
      </c>
      <c r="C76" s="149"/>
      <c r="D76" s="149"/>
      <c r="E76" s="149">
        <v>150375</v>
      </c>
      <c r="F76" s="149">
        <v>159483</v>
      </c>
      <c r="G76" s="149">
        <v>165601</v>
      </c>
      <c r="H76" s="149">
        <v>169639</v>
      </c>
      <c r="I76" s="167">
        <v>645098</v>
      </c>
      <c r="J76" s="167"/>
      <c r="K76" s="149">
        <v>179037</v>
      </c>
      <c r="L76" s="149">
        <v>192035</v>
      </c>
      <c r="M76" s="167">
        <v>371072</v>
      </c>
      <c r="N76" s="149">
        <v>195865</v>
      </c>
      <c r="O76" s="167">
        <v>566937</v>
      </c>
      <c r="P76" s="149">
        <v>191065</v>
      </c>
      <c r="Q76" s="167">
        <v>758002</v>
      </c>
    </row>
    <row r="77" spans="2:18" s="48" customFormat="1">
      <c r="B77" s="149" t="s">
        <v>27</v>
      </c>
      <c r="C77" s="203"/>
      <c r="D77" s="203"/>
      <c r="E77" s="149">
        <v>-43</v>
      </c>
      <c r="F77" s="149">
        <v>-39</v>
      </c>
      <c r="G77" s="149">
        <v>-41</v>
      </c>
      <c r="H77" s="149">
        <v>-17</v>
      </c>
      <c r="I77" s="167">
        <v>-140</v>
      </c>
      <c r="J77" s="167"/>
      <c r="K77" s="149">
        <v>-85</v>
      </c>
      <c r="L77" s="149">
        <v>-51</v>
      </c>
      <c r="M77" s="167">
        <v>-136</v>
      </c>
      <c r="N77" s="149">
        <v>-144</v>
      </c>
      <c r="O77" s="167">
        <v>-280</v>
      </c>
      <c r="P77" s="149">
        <v>-895</v>
      </c>
      <c r="Q77" s="167">
        <v>-1175</v>
      </c>
    </row>
    <row r="78" spans="2:18" s="48" customFormat="1">
      <c r="B78" s="149"/>
      <c r="C78" s="149"/>
      <c r="D78" s="149"/>
      <c r="E78" s="168">
        <v>293053</v>
      </c>
      <c r="F78" s="168">
        <v>292299</v>
      </c>
      <c r="G78" s="168">
        <v>323323</v>
      </c>
      <c r="H78" s="168">
        <v>346328</v>
      </c>
      <c r="I78" s="198">
        <v>1255003</v>
      </c>
      <c r="J78" s="149"/>
      <c r="K78" s="168">
        <v>387621</v>
      </c>
      <c r="L78" s="168">
        <v>418285</v>
      </c>
      <c r="M78" s="169">
        <v>805906</v>
      </c>
      <c r="N78" s="168">
        <v>408968</v>
      </c>
      <c r="O78" s="169">
        <v>1214874</v>
      </c>
      <c r="P78" s="168">
        <v>437313</v>
      </c>
      <c r="Q78" s="169">
        <v>1652187</v>
      </c>
    </row>
    <row r="79" spans="2:18" s="48" customFormat="1">
      <c r="B79" s="149"/>
      <c r="C79" s="203"/>
      <c r="D79" s="203"/>
      <c r="E79" s="199"/>
      <c r="F79" s="199"/>
      <c r="G79" s="199"/>
      <c r="H79" s="199"/>
      <c r="I79" s="198"/>
      <c r="J79" s="149"/>
      <c r="K79" s="199"/>
      <c r="L79" s="199"/>
      <c r="M79" s="200"/>
      <c r="N79" s="199"/>
      <c r="O79" s="200"/>
      <c r="P79" s="199"/>
      <c r="Q79" s="200"/>
      <c r="R79" s="97"/>
    </row>
    <row r="80" spans="2:18" s="48" customFormat="1">
      <c r="B80" s="150" t="s">
        <v>54</v>
      </c>
      <c r="C80" s="203"/>
      <c r="D80" s="203"/>
      <c r="E80" s="168">
        <v>223707</v>
      </c>
      <c r="F80" s="168">
        <v>243274</v>
      </c>
      <c r="G80" s="168">
        <v>283035</v>
      </c>
      <c r="H80" s="168">
        <v>305266</v>
      </c>
      <c r="I80" s="204">
        <v>1055282</v>
      </c>
      <c r="J80" s="167"/>
      <c r="K80" s="170">
        <v>358477</v>
      </c>
      <c r="L80" s="170">
        <v>394441</v>
      </c>
      <c r="M80" s="204">
        <v>752918</v>
      </c>
      <c r="N80" s="170">
        <v>402332</v>
      </c>
      <c r="O80" s="204">
        <v>1155250</v>
      </c>
      <c r="P80" s="170">
        <v>389704</v>
      </c>
      <c r="Q80" s="204">
        <v>1544954</v>
      </c>
    </row>
    <row r="81" spans="2:18" ht="25.5" customHeight="1">
      <c r="B81" s="152" t="s">
        <v>91</v>
      </c>
      <c r="C81" s="152"/>
      <c r="D81" s="152"/>
      <c r="E81" s="205">
        <v>-1290</v>
      </c>
      <c r="F81" s="205">
        <v>-1436</v>
      </c>
      <c r="G81" s="205">
        <v>-1790</v>
      </c>
      <c r="H81" s="205">
        <v>-1600</v>
      </c>
      <c r="I81" s="169">
        <v>-6116</v>
      </c>
      <c r="J81" s="202"/>
      <c r="K81" s="205">
        <v>-1616</v>
      </c>
      <c r="L81" s="205">
        <v>-2244</v>
      </c>
      <c r="M81" s="169">
        <v>-3860</v>
      </c>
      <c r="N81" s="205">
        <v>-2278</v>
      </c>
      <c r="O81" s="169">
        <v>-6138</v>
      </c>
      <c r="P81" s="205">
        <v>-2644</v>
      </c>
      <c r="Q81" s="169">
        <v>-8782</v>
      </c>
    </row>
    <row r="82" spans="2:18" ht="24" customHeight="1" thickBot="1">
      <c r="B82" s="171" t="s">
        <v>94</v>
      </c>
      <c r="C82" s="151"/>
      <c r="D82" s="151"/>
      <c r="E82" s="172">
        <v>1256383</v>
      </c>
      <c r="F82" s="172">
        <v>1371700</v>
      </c>
      <c r="G82" s="172">
        <v>1429805</v>
      </c>
      <c r="H82" s="172">
        <v>1569561</v>
      </c>
      <c r="I82" s="173">
        <v>5627449</v>
      </c>
      <c r="J82" s="68"/>
      <c r="K82" s="172">
        <v>1767845</v>
      </c>
      <c r="L82" s="172">
        <v>1925104</v>
      </c>
      <c r="M82" s="173">
        <v>3692949</v>
      </c>
      <c r="N82" s="172">
        <v>1812602</v>
      </c>
      <c r="O82" s="173">
        <v>5505551</v>
      </c>
      <c r="P82" s="172">
        <v>1924903</v>
      </c>
      <c r="Q82" s="173">
        <v>7430454</v>
      </c>
    </row>
    <row r="83" spans="2:18" ht="13.5" thickTop="1">
      <c r="B83" s="163"/>
      <c r="C83" s="39"/>
      <c r="D83" s="39"/>
      <c r="E83" s="147"/>
      <c r="F83" s="147"/>
      <c r="G83" s="147"/>
      <c r="H83" s="147"/>
      <c r="I83" s="148"/>
      <c r="J83" s="166"/>
      <c r="K83" s="147"/>
      <c r="L83" s="147"/>
      <c r="M83" s="148"/>
      <c r="N83" s="147"/>
      <c r="O83" s="148"/>
      <c r="P83" s="147"/>
      <c r="Q83" s="148"/>
      <c r="R83" s="95"/>
    </row>
    <row r="84" spans="2:18" ht="9" customHeight="1">
      <c r="B84" s="163"/>
      <c r="C84" s="39"/>
      <c r="D84" s="39"/>
      <c r="E84" s="151"/>
      <c r="F84" s="151"/>
      <c r="G84" s="151"/>
      <c r="H84" s="151"/>
      <c r="I84" s="165"/>
      <c r="J84" s="152"/>
      <c r="K84" s="151"/>
      <c r="L84" s="151"/>
      <c r="M84" s="163"/>
      <c r="N84" s="39"/>
      <c r="O84" s="89"/>
      <c r="P84" s="39"/>
      <c r="Q84" s="89"/>
      <c r="R84" s="95"/>
    </row>
    <row r="85" spans="2:18">
      <c r="B85" s="196" t="s">
        <v>2</v>
      </c>
      <c r="C85" s="39"/>
      <c r="D85" s="39"/>
      <c r="E85" s="151"/>
      <c r="F85" s="151"/>
      <c r="G85" s="151"/>
      <c r="H85" s="151"/>
      <c r="I85" s="206"/>
      <c r="J85" s="152"/>
      <c r="K85" s="151"/>
      <c r="L85" s="151"/>
      <c r="M85" s="163"/>
      <c r="N85" s="39"/>
      <c r="O85" s="89"/>
      <c r="P85" s="39"/>
      <c r="Q85" s="89"/>
      <c r="R85" s="95"/>
    </row>
    <row r="86" spans="2:18">
      <c r="B86" s="163" t="s">
        <v>48</v>
      </c>
      <c r="C86" s="39"/>
      <c r="D86" s="39"/>
      <c r="E86" s="151"/>
      <c r="F86" s="151"/>
      <c r="G86" s="151"/>
      <c r="H86" s="151"/>
      <c r="I86" s="206"/>
      <c r="J86" s="152"/>
      <c r="K86" s="151"/>
      <c r="L86" s="151"/>
      <c r="M86" s="162"/>
      <c r="N86" s="39"/>
      <c r="O86" s="89"/>
      <c r="P86" s="39"/>
      <c r="Q86" s="29"/>
      <c r="R86" s="95"/>
    </row>
    <row r="87" spans="2:18">
      <c r="B87" s="149" t="s">
        <v>40</v>
      </c>
      <c r="C87" s="39"/>
      <c r="D87" s="39"/>
      <c r="E87" s="147">
        <v>120066</v>
      </c>
      <c r="F87" s="147">
        <v>93247</v>
      </c>
      <c r="G87" s="147">
        <v>102146</v>
      </c>
      <c r="H87" s="147">
        <v>116658</v>
      </c>
      <c r="I87" s="147"/>
      <c r="J87" s="147"/>
      <c r="K87" s="147">
        <v>131521</v>
      </c>
      <c r="L87" s="147">
        <v>140452</v>
      </c>
      <c r="M87" s="148"/>
      <c r="N87" s="147">
        <v>142959</v>
      </c>
      <c r="O87" s="148"/>
      <c r="P87" s="147">
        <v>165505</v>
      </c>
      <c r="Q87" s="147"/>
    </row>
    <row r="88" spans="2:18">
      <c r="B88" s="149" t="s">
        <v>41</v>
      </c>
      <c r="C88" s="39"/>
      <c r="D88" s="39"/>
      <c r="E88" s="149">
        <v>349358</v>
      </c>
      <c r="F88" s="149">
        <v>368315</v>
      </c>
      <c r="G88" s="149">
        <v>318496</v>
      </c>
      <c r="H88" s="149">
        <v>329774</v>
      </c>
      <c r="I88" s="149"/>
      <c r="J88" s="149"/>
      <c r="K88" s="149">
        <v>319801</v>
      </c>
      <c r="L88" s="149">
        <v>359727</v>
      </c>
      <c r="M88" s="150"/>
      <c r="N88" s="149">
        <v>344160</v>
      </c>
      <c r="O88" s="150"/>
      <c r="P88" s="149">
        <v>368140</v>
      </c>
      <c r="Q88" s="149"/>
    </row>
    <row r="89" spans="2:18">
      <c r="B89" s="149" t="s">
        <v>27</v>
      </c>
      <c r="C89" s="39"/>
      <c r="D89" s="39"/>
      <c r="E89" s="149">
        <v>-48</v>
      </c>
      <c r="F89" s="149">
        <v>-143</v>
      </c>
      <c r="G89" s="149">
        <v>-170</v>
      </c>
      <c r="H89" s="149">
        <v>-371</v>
      </c>
      <c r="I89" s="149"/>
      <c r="J89" s="149"/>
      <c r="K89" s="149">
        <v>-386</v>
      </c>
      <c r="L89" s="149">
        <v>-257</v>
      </c>
      <c r="M89" s="150"/>
      <c r="N89" s="149">
        <v>-248</v>
      </c>
      <c r="O89" s="150"/>
      <c r="P89" s="149">
        <v>-822</v>
      </c>
      <c r="Q89" s="149"/>
    </row>
    <row r="90" spans="2:18" s="48" customFormat="1">
      <c r="B90" s="149"/>
      <c r="C90" s="130"/>
      <c r="D90" s="130"/>
      <c r="E90" s="168">
        <v>469376</v>
      </c>
      <c r="F90" s="168">
        <v>461419</v>
      </c>
      <c r="G90" s="168">
        <v>420472</v>
      </c>
      <c r="H90" s="168">
        <v>446061</v>
      </c>
      <c r="I90" s="149"/>
      <c r="J90" s="149"/>
      <c r="K90" s="168">
        <v>450936</v>
      </c>
      <c r="L90" s="168">
        <v>499922</v>
      </c>
      <c r="M90" s="150"/>
      <c r="N90" s="168">
        <v>486871</v>
      </c>
      <c r="O90" s="150"/>
      <c r="P90" s="168">
        <v>532823</v>
      </c>
      <c r="Q90" s="149"/>
    </row>
    <row r="91" spans="2:18" s="48" customFormat="1">
      <c r="B91" s="150" t="s">
        <v>49</v>
      </c>
      <c r="C91" s="130"/>
      <c r="D91" s="130"/>
      <c r="E91" s="149"/>
      <c r="F91" s="149"/>
      <c r="G91" s="149"/>
      <c r="H91" s="149"/>
      <c r="I91" s="149"/>
      <c r="J91" s="149"/>
      <c r="K91" s="149"/>
      <c r="L91" s="149"/>
      <c r="M91" s="150"/>
      <c r="N91" s="149"/>
      <c r="O91" s="150"/>
      <c r="P91" s="149"/>
      <c r="Q91" s="149"/>
    </row>
    <row r="92" spans="2:18" s="48" customFormat="1">
      <c r="B92" s="149" t="s">
        <v>42</v>
      </c>
      <c r="C92" s="130"/>
      <c r="D92" s="130"/>
      <c r="E92" s="149">
        <v>57801</v>
      </c>
      <c r="F92" s="149">
        <v>66288</v>
      </c>
      <c r="G92" s="149">
        <v>72523</v>
      </c>
      <c r="H92" s="149">
        <v>74700</v>
      </c>
      <c r="I92" s="149"/>
      <c r="J92" s="149"/>
      <c r="K92" s="149">
        <v>78976</v>
      </c>
      <c r="L92" s="149">
        <v>80550</v>
      </c>
      <c r="M92" s="150"/>
      <c r="N92" s="149">
        <v>80986</v>
      </c>
      <c r="O92" s="150"/>
      <c r="P92" s="149">
        <v>86315</v>
      </c>
      <c r="Q92" s="149"/>
    </row>
    <row r="93" spans="2:18" s="48" customFormat="1">
      <c r="B93" s="149" t="s">
        <v>43</v>
      </c>
      <c r="C93" s="130"/>
      <c r="D93" s="130"/>
      <c r="E93" s="149">
        <v>196394</v>
      </c>
      <c r="F93" s="149">
        <v>245165</v>
      </c>
      <c r="G93" s="149">
        <v>199888</v>
      </c>
      <c r="H93" s="149">
        <v>218520</v>
      </c>
      <c r="I93" s="149"/>
      <c r="J93" s="149"/>
      <c r="K93" s="149">
        <v>314465</v>
      </c>
      <c r="L93" s="149">
        <v>334971</v>
      </c>
      <c r="M93" s="150"/>
      <c r="N93" s="149">
        <v>267545</v>
      </c>
      <c r="O93" s="150"/>
      <c r="P93" s="149">
        <v>288969</v>
      </c>
      <c r="Q93" s="149"/>
    </row>
    <row r="94" spans="2:18" s="48" customFormat="1">
      <c r="B94" s="149"/>
      <c r="C94" s="130"/>
      <c r="D94" s="130"/>
      <c r="E94" s="168">
        <v>254195</v>
      </c>
      <c r="F94" s="168">
        <v>311453</v>
      </c>
      <c r="G94" s="168">
        <v>272411</v>
      </c>
      <c r="H94" s="168">
        <v>293220</v>
      </c>
      <c r="I94" s="149"/>
      <c r="J94" s="149"/>
      <c r="K94" s="168">
        <v>393441</v>
      </c>
      <c r="L94" s="168">
        <v>415521</v>
      </c>
      <c r="M94" s="150"/>
      <c r="N94" s="168">
        <v>348531</v>
      </c>
      <c r="O94" s="150"/>
      <c r="P94" s="168">
        <v>375284</v>
      </c>
      <c r="Q94" s="149"/>
    </row>
    <row r="95" spans="2:18" s="48" customFormat="1">
      <c r="B95" s="150" t="s">
        <v>50</v>
      </c>
      <c r="C95" s="130"/>
      <c r="D95" s="130"/>
      <c r="E95" s="149"/>
      <c r="F95" s="149"/>
      <c r="G95" s="149"/>
      <c r="H95" s="149"/>
      <c r="I95" s="149"/>
      <c r="J95" s="149"/>
      <c r="K95" s="149"/>
      <c r="L95" s="149"/>
      <c r="M95" s="150"/>
      <c r="N95" s="149"/>
      <c r="O95" s="150"/>
      <c r="P95" s="149"/>
      <c r="Q95" s="149"/>
      <c r="R95" s="97"/>
    </row>
    <row r="96" spans="2:18" s="48" customFormat="1">
      <c r="B96" s="202" t="s">
        <v>126</v>
      </c>
      <c r="C96" s="130"/>
      <c r="D96" s="130"/>
      <c r="E96" s="149">
        <v>58771</v>
      </c>
      <c r="F96" s="149">
        <v>54734</v>
      </c>
      <c r="G96" s="149">
        <v>66043</v>
      </c>
      <c r="H96" s="149">
        <v>77173</v>
      </c>
      <c r="I96" s="149"/>
      <c r="J96" s="149"/>
      <c r="K96" s="149">
        <v>76844</v>
      </c>
      <c r="L96" s="149">
        <v>84800</v>
      </c>
      <c r="M96" s="150"/>
      <c r="N96" s="149">
        <v>84659</v>
      </c>
      <c r="O96" s="150"/>
      <c r="P96" s="149">
        <v>94113</v>
      </c>
      <c r="Q96" s="149"/>
    </row>
    <row r="97" spans="1:18" s="48" customFormat="1">
      <c r="B97" s="149" t="s">
        <v>44</v>
      </c>
      <c r="C97" s="130"/>
      <c r="D97" s="130"/>
      <c r="E97" s="149">
        <v>60781</v>
      </c>
      <c r="F97" s="149">
        <v>63788</v>
      </c>
      <c r="G97" s="149">
        <v>65081</v>
      </c>
      <c r="H97" s="149">
        <v>60540</v>
      </c>
      <c r="I97" s="149"/>
      <c r="J97" s="149"/>
      <c r="K97" s="149">
        <v>63535</v>
      </c>
      <c r="L97" s="149">
        <v>65639</v>
      </c>
      <c r="M97" s="150"/>
      <c r="N97" s="149">
        <v>69130</v>
      </c>
      <c r="O97" s="150"/>
      <c r="P97" s="149">
        <v>65525</v>
      </c>
      <c r="Q97" s="149"/>
    </row>
    <row r="98" spans="1:18" s="48" customFormat="1">
      <c r="B98" s="149" t="s">
        <v>27</v>
      </c>
      <c r="C98" s="130"/>
      <c r="D98" s="130"/>
      <c r="E98" s="149">
        <v>-5</v>
      </c>
      <c r="F98" s="149">
        <v>-1</v>
      </c>
      <c r="G98" s="149">
        <v>-21</v>
      </c>
      <c r="H98" s="149">
        <v>-2</v>
      </c>
      <c r="I98" s="149"/>
      <c r="J98" s="149"/>
      <c r="K98" s="149">
        <v>-55</v>
      </c>
      <c r="L98" s="149">
        <v>-1</v>
      </c>
      <c r="M98" s="150"/>
      <c r="N98" s="149">
        <v>-17</v>
      </c>
      <c r="O98" s="150"/>
      <c r="P98" s="149">
        <v>-33</v>
      </c>
      <c r="Q98" s="149"/>
    </row>
    <row r="99" spans="1:18" s="48" customFormat="1">
      <c r="B99" s="149"/>
      <c r="C99" s="130"/>
      <c r="D99" s="130"/>
      <c r="E99" s="168">
        <v>119547</v>
      </c>
      <c r="F99" s="168">
        <v>118521</v>
      </c>
      <c r="G99" s="168">
        <v>131103</v>
      </c>
      <c r="H99" s="168">
        <v>137711</v>
      </c>
      <c r="I99" s="149"/>
      <c r="J99" s="149"/>
      <c r="K99" s="168">
        <v>140324</v>
      </c>
      <c r="L99" s="168">
        <v>150438</v>
      </c>
      <c r="M99" s="149"/>
      <c r="N99" s="168">
        <v>153772</v>
      </c>
      <c r="O99" s="150"/>
      <c r="P99" s="168">
        <v>159605</v>
      </c>
      <c r="Q99" s="149"/>
    </row>
    <row r="100" spans="1:18" s="48" customFormat="1">
      <c r="B100" s="149"/>
      <c r="C100" s="130"/>
      <c r="D100" s="130"/>
      <c r="E100" s="149"/>
      <c r="F100" s="149"/>
      <c r="G100" s="149"/>
      <c r="H100" s="149"/>
      <c r="I100" s="149"/>
      <c r="J100" s="149"/>
      <c r="K100" s="149"/>
      <c r="L100" s="149"/>
      <c r="M100" s="150"/>
      <c r="N100" s="149"/>
      <c r="O100" s="150"/>
      <c r="P100" s="149"/>
      <c r="Q100" s="149"/>
      <c r="R100" s="97"/>
    </row>
    <row r="101" spans="1:18" s="48" customFormat="1">
      <c r="B101" s="150" t="s">
        <v>54</v>
      </c>
      <c r="C101" s="203"/>
      <c r="D101" s="203"/>
      <c r="E101" s="170">
        <v>186850</v>
      </c>
      <c r="F101" s="170">
        <v>185512</v>
      </c>
      <c r="G101" s="170">
        <v>194414</v>
      </c>
      <c r="H101" s="170">
        <v>206893</v>
      </c>
      <c r="I101" s="149"/>
      <c r="J101" s="149"/>
      <c r="K101" s="170">
        <v>271340</v>
      </c>
      <c r="L101" s="170">
        <v>318450</v>
      </c>
      <c r="M101" s="150"/>
      <c r="N101" s="170">
        <v>357800</v>
      </c>
      <c r="O101" s="150"/>
      <c r="P101" s="170">
        <v>342578</v>
      </c>
      <c r="Q101" s="149"/>
    </row>
    <row r="102" spans="1:18" s="48" customFormat="1" ht="25.5" customHeight="1">
      <c r="B102" s="149" t="s">
        <v>91</v>
      </c>
      <c r="C102" s="149"/>
      <c r="D102" s="149"/>
      <c r="E102" s="205">
        <v>-42</v>
      </c>
      <c r="F102" s="205">
        <v>-242</v>
      </c>
      <c r="G102" s="205">
        <v>-426</v>
      </c>
      <c r="H102" s="205">
        <v>-337</v>
      </c>
      <c r="I102" s="202"/>
      <c r="J102" s="202"/>
      <c r="K102" s="205">
        <v>-362</v>
      </c>
      <c r="L102" s="205">
        <v>-570</v>
      </c>
      <c r="M102" s="202"/>
      <c r="N102" s="205">
        <v>-490</v>
      </c>
      <c r="O102" s="202"/>
      <c r="P102" s="205">
        <v>-748</v>
      </c>
      <c r="Q102" s="202"/>
    </row>
    <row r="103" spans="1:18" ht="24" customHeight="1" thickBot="1">
      <c r="B103" s="171" t="s">
        <v>95</v>
      </c>
      <c r="C103" s="152"/>
      <c r="D103" s="152"/>
      <c r="E103" s="207">
        <v>1029926</v>
      </c>
      <c r="F103" s="207">
        <v>1076663</v>
      </c>
      <c r="G103" s="207">
        <v>1017974</v>
      </c>
      <c r="H103" s="207">
        <v>1083548</v>
      </c>
      <c r="I103" s="68"/>
      <c r="J103" s="68"/>
      <c r="K103" s="207">
        <v>1255679</v>
      </c>
      <c r="L103" s="207">
        <v>1383761</v>
      </c>
      <c r="M103" s="68"/>
      <c r="N103" s="207">
        <v>1346484</v>
      </c>
      <c r="O103" s="68"/>
      <c r="P103" s="207">
        <v>1409542</v>
      </c>
      <c r="Q103" s="68"/>
    </row>
    <row r="104" spans="1:18" ht="13.5" thickTop="1">
      <c r="B104" s="39"/>
      <c r="C104" s="39"/>
      <c r="D104" s="39"/>
      <c r="E104" s="151"/>
      <c r="F104" s="151"/>
      <c r="G104" s="151"/>
      <c r="H104" s="151"/>
      <c r="I104" s="162"/>
      <c r="J104" s="152"/>
      <c r="K104" s="151"/>
      <c r="L104" s="151"/>
      <c r="M104" s="162"/>
      <c r="N104" s="39"/>
      <c r="O104" s="29"/>
      <c r="P104" s="39"/>
      <c r="Q104" s="29"/>
      <c r="R104" s="95"/>
    </row>
    <row r="105" spans="1:18" s="48" customFormat="1">
      <c r="B105" s="130"/>
      <c r="C105" s="130"/>
      <c r="D105" s="130"/>
      <c r="E105" s="199"/>
      <c r="F105" s="199"/>
      <c r="G105" s="199"/>
      <c r="H105" s="199"/>
      <c r="I105" s="167"/>
      <c r="J105" s="149"/>
      <c r="K105" s="199"/>
      <c r="L105" s="199"/>
      <c r="M105" s="167"/>
      <c r="N105" s="317"/>
      <c r="O105" s="278"/>
      <c r="P105" s="317"/>
      <c r="Q105" s="150"/>
      <c r="R105" s="97"/>
    </row>
    <row r="106" spans="1:18" ht="18.75" customHeight="1">
      <c r="B106" s="208" t="s">
        <v>29</v>
      </c>
      <c r="C106" s="39"/>
      <c r="D106" s="39"/>
      <c r="E106" s="151"/>
      <c r="F106" s="151"/>
      <c r="G106" s="151"/>
      <c r="H106" s="151"/>
      <c r="I106" s="162"/>
      <c r="J106" s="152"/>
      <c r="K106" s="151"/>
      <c r="L106" s="151"/>
      <c r="M106" s="206"/>
      <c r="N106" s="39"/>
      <c r="O106" s="89"/>
      <c r="P106" s="39"/>
      <c r="Q106" s="29"/>
      <c r="R106" s="95"/>
    </row>
    <row r="107" spans="1:18" ht="19.5" customHeight="1">
      <c r="B107" s="163" t="s">
        <v>48</v>
      </c>
      <c r="C107" s="39"/>
      <c r="D107" s="39"/>
      <c r="E107" s="147">
        <v>8387</v>
      </c>
      <c r="F107" s="147">
        <v>7709</v>
      </c>
      <c r="G107" s="147">
        <v>7770</v>
      </c>
      <c r="H107" s="147">
        <v>8182</v>
      </c>
      <c r="I107" s="148">
        <v>32048</v>
      </c>
      <c r="J107" s="152"/>
      <c r="K107" s="147">
        <v>7575</v>
      </c>
      <c r="L107" s="147">
        <v>7620</v>
      </c>
      <c r="M107" s="148">
        <v>15195</v>
      </c>
      <c r="N107" s="147">
        <v>7774</v>
      </c>
      <c r="O107" s="148">
        <v>22969</v>
      </c>
      <c r="P107" s="147">
        <v>8823</v>
      </c>
      <c r="Q107" s="148">
        <v>31792</v>
      </c>
    </row>
    <row r="108" spans="1:18">
      <c r="A108" s="48"/>
      <c r="B108" s="163" t="s">
        <v>49</v>
      </c>
      <c r="C108" s="39"/>
      <c r="D108" s="39"/>
      <c r="E108" s="149">
        <v>6070</v>
      </c>
      <c r="F108" s="149">
        <v>6437</v>
      </c>
      <c r="G108" s="149">
        <v>6580</v>
      </c>
      <c r="H108" s="149">
        <v>7579</v>
      </c>
      <c r="I108" s="150">
        <v>26666</v>
      </c>
      <c r="J108" s="149"/>
      <c r="K108" s="149">
        <v>7915</v>
      </c>
      <c r="L108" s="149">
        <v>7057</v>
      </c>
      <c r="M108" s="150">
        <v>14972</v>
      </c>
      <c r="N108" s="149">
        <v>6838</v>
      </c>
      <c r="O108" s="150">
        <v>21810</v>
      </c>
      <c r="P108" s="149">
        <v>6878</v>
      </c>
      <c r="Q108" s="150">
        <v>28688</v>
      </c>
    </row>
    <row r="109" spans="1:18">
      <c r="A109" s="48"/>
      <c r="B109" s="163" t="s">
        <v>50</v>
      </c>
      <c r="C109" s="39"/>
      <c r="D109" s="39"/>
      <c r="E109" s="149">
        <v>4828</v>
      </c>
      <c r="F109" s="149">
        <v>4592</v>
      </c>
      <c r="G109" s="149">
        <v>4432</v>
      </c>
      <c r="H109" s="149">
        <v>4537</v>
      </c>
      <c r="I109" s="150">
        <v>18389</v>
      </c>
      <c r="J109" s="149"/>
      <c r="K109" s="149">
        <v>5429</v>
      </c>
      <c r="L109" s="149">
        <v>5591</v>
      </c>
      <c r="M109" s="150">
        <v>11020</v>
      </c>
      <c r="N109" s="149">
        <v>5222</v>
      </c>
      <c r="O109" s="150">
        <v>16242</v>
      </c>
      <c r="P109" s="149">
        <v>5768</v>
      </c>
      <c r="Q109" s="150">
        <v>22010</v>
      </c>
    </row>
    <row r="110" spans="1:18">
      <c r="B110" s="163" t="s">
        <v>54</v>
      </c>
      <c r="C110" s="39"/>
      <c r="D110" s="39"/>
      <c r="E110" s="149">
        <v>8286</v>
      </c>
      <c r="F110" s="149">
        <v>8217</v>
      </c>
      <c r="G110" s="149">
        <v>8268</v>
      </c>
      <c r="H110" s="149">
        <v>8432</v>
      </c>
      <c r="I110" s="181">
        <v>33203</v>
      </c>
      <c r="J110" s="149"/>
      <c r="K110" s="149">
        <v>8370</v>
      </c>
      <c r="L110" s="149">
        <v>8540</v>
      </c>
      <c r="M110" s="150">
        <v>16910</v>
      </c>
      <c r="N110" s="149">
        <v>8480</v>
      </c>
      <c r="O110" s="150">
        <v>25390</v>
      </c>
      <c r="P110" s="149">
        <v>8608</v>
      </c>
      <c r="Q110" s="150">
        <v>33998</v>
      </c>
    </row>
    <row r="111" spans="1:18" ht="13.5" thickBot="1">
      <c r="B111" s="39"/>
      <c r="C111" s="39"/>
      <c r="D111" s="39"/>
      <c r="E111" s="209">
        <v>27571</v>
      </c>
      <c r="F111" s="209">
        <v>26955</v>
      </c>
      <c r="G111" s="209">
        <v>27050</v>
      </c>
      <c r="H111" s="209">
        <v>28730</v>
      </c>
      <c r="I111" s="173">
        <v>110306</v>
      </c>
      <c r="J111" s="152"/>
      <c r="K111" s="209">
        <v>29289</v>
      </c>
      <c r="L111" s="209">
        <v>28808</v>
      </c>
      <c r="M111" s="210">
        <v>58097</v>
      </c>
      <c r="N111" s="209">
        <v>28314</v>
      </c>
      <c r="O111" s="210">
        <v>86411</v>
      </c>
      <c r="P111" s="209">
        <v>30077</v>
      </c>
      <c r="Q111" s="210">
        <v>116488</v>
      </c>
    </row>
    <row r="112" spans="1:18" ht="13.5" thickTop="1">
      <c r="E112" s="151"/>
      <c r="F112" s="151"/>
      <c r="G112" s="151"/>
      <c r="H112" s="151"/>
      <c r="I112" s="206"/>
      <c r="J112" s="152"/>
      <c r="K112" s="151"/>
      <c r="L112" s="151"/>
      <c r="M112" s="206"/>
      <c r="N112" s="39"/>
      <c r="O112" s="89"/>
      <c r="P112" s="39"/>
      <c r="Q112" s="89"/>
      <c r="R112" s="95"/>
    </row>
    <row r="113" spans="2:18">
      <c r="B113" s="31" t="s">
        <v>115</v>
      </c>
      <c r="E113" s="151"/>
      <c r="F113" s="151"/>
      <c r="G113" s="151"/>
      <c r="H113" s="151"/>
      <c r="I113" s="206"/>
      <c r="J113" s="152"/>
      <c r="K113" s="151"/>
      <c r="L113" s="151"/>
      <c r="M113" s="206"/>
      <c r="N113" s="39"/>
      <c r="O113" s="89"/>
      <c r="P113" s="39"/>
      <c r="Q113" s="89"/>
      <c r="R113" s="95"/>
    </row>
    <row r="114" spans="2:18">
      <c r="B114" s="30" t="s">
        <v>114</v>
      </c>
      <c r="E114" s="53"/>
      <c r="F114" s="53"/>
      <c r="G114" s="53"/>
      <c r="H114" s="53"/>
      <c r="I114" s="66"/>
      <c r="J114" s="54"/>
      <c r="K114" s="53"/>
      <c r="L114" s="53"/>
      <c r="M114" s="66"/>
      <c r="Q114" s="101"/>
      <c r="R114" s="95"/>
    </row>
    <row r="115" spans="2:18">
      <c r="E115" s="53"/>
      <c r="F115" s="53"/>
      <c r="G115" s="53"/>
      <c r="H115" s="53"/>
      <c r="I115" s="66"/>
      <c r="J115" s="54"/>
      <c r="K115" s="53"/>
      <c r="L115" s="53"/>
      <c r="M115" s="66"/>
    </row>
    <row r="116" spans="2:18">
      <c r="E116" s="318"/>
      <c r="F116" s="318"/>
      <c r="G116" s="318"/>
      <c r="H116" s="318"/>
      <c r="I116" s="318"/>
      <c r="J116" s="54"/>
      <c r="K116" s="318"/>
      <c r="L116" s="318"/>
      <c r="M116" s="66"/>
      <c r="N116" s="318"/>
      <c r="P116" s="318"/>
      <c r="Q116" s="318"/>
    </row>
    <row r="117" spans="2:18">
      <c r="E117" s="53"/>
      <c r="F117" s="53"/>
      <c r="G117" s="53"/>
      <c r="H117" s="53"/>
      <c r="I117" s="66"/>
      <c r="J117" s="54"/>
      <c r="K117" s="318"/>
      <c r="L117" s="53"/>
      <c r="M117" s="66"/>
    </row>
    <row r="118" spans="2:18">
      <c r="E118" s="53"/>
      <c r="F118" s="53"/>
      <c r="G118" s="53"/>
      <c r="H118" s="53"/>
      <c r="I118" s="66"/>
      <c r="J118" s="54"/>
      <c r="K118" s="318"/>
      <c r="L118" s="53"/>
      <c r="M118" s="66"/>
    </row>
    <row r="119" spans="2:18">
      <c r="E119" s="53"/>
      <c r="F119" s="53"/>
      <c r="G119" s="53"/>
      <c r="H119" s="53"/>
      <c r="I119" s="66"/>
      <c r="J119" s="54"/>
      <c r="K119" s="53"/>
      <c r="L119" s="53"/>
      <c r="M119" s="66"/>
    </row>
    <row r="120" spans="2:18">
      <c r="E120" s="53"/>
      <c r="F120" s="53"/>
      <c r="G120" s="53"/>
      <c r="H120" s="53"/>
      <c r="I120" s="66"/>
      <c r="J120" s="54"/>
      <c r="K120" s="53"/>
      <c r="L120" s="53"/>
      <c r="M120" s="66"/>
    </row>
    <row r="121" spans="2:18">
      <c r="E121" s="53"/>
      <c r="F121" s="53"/>
      <c r="G121" s="53"/>
      <c r="H121" s="53"/>
      <c r="I121" s="66"/>
      <c r="J121" s="54"/>
      <c r="K121" s="53"/>
      <c r="L121" s="53"/>
      <c r="M121" s="66"/>
    </row>
    <row r="122" spans="2:18">
      <c r="E122" s="53"/>
      <c r="F122" s="53"/>
      <c r="G122" s="53"/>
      <c r="H122" s="53"/>
      <c r="I122" s="66"/>
      <c r="J122" s="54"/>
      <c r="K122" s="53"/>
      <c r="L122" s="53"/>
      <c r="M122" s="66"/>
    </row>
    <row r="123" spans="2:18">
      <c r="E123" s="53"/>
      <c r="F123" s="53"/>
      <c r="G123" s="53"/>
      <c r="H123" s="53"/>
      <c r="I123" s="66"/>
      <c r="J123" s="54"/>
      <c r="K123" s="53"/>
      <c r="L123" s="53"/>
      <c r="M123" s="66"/>
    </row>
    <row r="124" spans="2:18">
      <c r="E124" s="53"/>
      <c r="F124" s="53"/>
      <c r="G124" s="53"/>
      <c r="H124" s="53"/>
      <c r="I124" s="66"/>
      <c r="J124" s="54"/>
      <c r="K124" s="53"/>
      <c r="L124" s="53"/>
      <c r="M124" s="66"/>
    </row>
    <row r="125" spans="2:18">
      <c r="E125" s="53"/>
      <c r="F125" s="53"/>
      <c r="G125" s="53"/>
      <c r="H125" s="53"/>
      <c r="I125" s="66"/>
      <c r="J125" s="54"/>
      <c r="K125" s="53"/>
      <c r="L125" s="53"/>
      <c r="M125" s="66"/>
    </row>
    <row r="126" spans="2:18">
      <c r="E126" s="53"/>
      <c r="F126" s="53"/>
      <c r="G126" s="53"/>
      <c r="H126" s="53"/>
      <c r="I126" s="66"/>
      <c r="J126" s="54"/>
      <c r="K126" s="53"/>
      <c r="L126" s="53"/>
      <c r="M126" s="66"/>
    </row>
    <row r="127" spans="2:18">
      <c r="E127" s="53"/>
      <c r="F127" s="53"/>
      <c r="G127" s="53"/>
      <c r="H127" s="53"/>
      <c r="I127" s="66"/>
      <c r="J127" s="54"/>
      <c r="K127" s="53"/>
      <c r="L127" s="53"/>
      <c r="M127" s="66"/>
    </row>
    <row r="128" spans="2:18">
      <c r="E128" s="53"/>
      <c r="F128" s="53"/>
      <c r="G128" s="53"/>
      <c r="H128" s="53"/>
      <c r="I128" s="66"/>
      <c r="J128" s="54"/>
      <c r="K128" s="53"/>
      <c r="L128" s="53"/>
      <c r="M128" s="66"/>
    </row>
    <row r="129" spans="5:13">
      <c r="E129" s="53"/>
      <c r="F129" s="53"/>
      <c r="G129" s="53"/>
      <c r="H129" s="53"/>
      <c r="I129" s="66"/>
      <c r="J129" s="54"/>
      <c r="K129" s="53"/>
      <c r="L129" s="53"/>
      <c r="M129" s="66"/>
    </row>
    <row r="130" spans="5:13">
      <c r="E130" s="53"/>
      <c r="F130" s="53"/>
      <c r="G130" s="53"/>
      <c r="H130" s="53"/>
      <c r="I130" s="66"/>
      <c r="J130" s="54"/>
      <c r="K130" s="53"/>
      <c r="L130" s="53"/>
      <c r="M130" s="66"/>
    </row>
    <row r="131" spans="5:13">
      <c r="E131" s="53"/>
      <c r="F131" s="53"/>
      <c r="G131" s="53"/>
      <c r="H131" s="53"/>
      <c r="I131" s="66"/>
      <c r="J131" s="54"/>
      <c r="K131" s="53"/>
      <c r="L131" s="53"/>
      <c r="M131" s="66"/>
    </row>
    <row r="132" spans="5:13">
      <c r="E132" s="53"/>
      <c r="F132" s="53"/>
      <c r="G132" s="53"/>
      <c r="H132" s="53"/>
      <c r="I132" s="66"/>
      <c r="J132" s="54"/>
      <c r="K132" s="53"/>
      <c r="L132" s="53"/>
      <c r="M132" s="66"/>
    </row>
    <row r="133" spans="5:13">
      <c r="E133" s="53"/>
      <c r="F133" s="53"/>
      <c r="G133" s="53"/>
      <c r="H133" s="53"/>
      <c r="I133" s="66"/>
      <c r="J133" s="54"/>
      <c r="K133" s="53"/>
      <c r="L133" s="53"/>
      <c r="M133" s="66"/>
    </row>
    <row r="134" spans="5:13">
      <c r="E134" s="53"/>
      <c r="F134" s="53"/>
      <c r="G134" s="53"/>
      <c r="H134" s="53"/>
      <c r="I134" s="66"/>
      <c r="J134" s="54"/>
      <c r="K134" s="53"/>
      <c r="L134" s="53"/>
      <c r="M134" s="66"/>
    </row>
    <row r="135" spans="5:13">
      <c r="E135" s="53"/>
      <c r="F135" s="53"/>
      <c r="G135" s="53"/>
      <c r="H135" s="53"/>
      <c r="I135" s="66"/>
      <c r="J135" s="54"/>
      <c r="K135" s="53"/>
      <c r="L135" s="53"/>
      <c r="M135" s="66"/>
    </row>
    <row r="136" spans="5:13">
      <c r="E136" s="53"/>
      <c r="F136" s="53"/>
      <c r="G136" s="53"/>
      <c r="H136" s="53"/>
      <c r="I136" s="66"/>
      <c r="J136" s="54"/>
      <c r="K136" s="53"/>
      <c r="L136" s="53"/>
      <c r="M136" s="66"/>
    </row>
    <row r="137" spans="5:13">
      <c r="E137" s="53"/>
      <c r="F137" s="53"/>
      <c r="G137" s="53"/>
      <c r="H137" s="53"/>
      <c r="I137" s="66"/>
      <c r="J137" s="54"/>
      <c r="K137" s="53"/>
      <c r="L137" s="53"/>
      <c r="M137" s="66"/>
    </row>
  </sheetData>
  <mergeCells count="8">
    <mergeCell ref="K61:Q61"/>
    <mergeCell ref="E7:I7"/>
    <mergeCell ref="B2:Q2"/>
    <mergeCell ref="B3:Q3"/>
    <mergeCell ref="B4:Q4"/>
    <mergeCell ref="E61:I61"/>
    <mergeCell ref="B45:C45"/>
    <mergeCell ref="K7:Q7"/>
  </mergeCells>
  <phoneticPr fontId="3" type="noConversion"/>
  <pageMargins left="0.25" right="0.25" top="0.75" bottom="0.75" header="0.3" footer="0.3"/>
  <pageSetup scale="61" fitToHeight="2" orientation="portrait" r:id="rId1"/>
  <headerFooter alignWithMargins="0">
    <oddHeader>&amp;L&amp;12DOVER CORPORATION - INVESTOR SUPPLEMENT
FOURTH QUARTER 2010</oddHeader>
  </headerFooter>
  <rowBreaks count="1" manualBreakCount="1">
    <brk id="59" max="16" man="1"/>
  </rowBreaks>
</worksheet>
</file>

<file path=xl/worksheets/sheet3.xml><?xml version="1.0" encoding="utf-8"?>
<worksheet xmlns="http://schemas.openxmlformats.org/spreadsheetml/2006/main" xmlns:r="http://schemas.openxmlformats.org/officeDocument/2006/relationships">
  <sheetPr codeName="Sheet24">
    <tabColor rgb="FF92D050"/>
    <pageSetUpPr fitToPage="1"/>
  </sheetPr>
  <dimension ref="A2:Y25"/>
  <sheetViews>
    <sheetView showGridLines="0" topLeftCell="B1" zoomScaleNormal="100" workbookViewId="0">
      <selection activeCell="K25" sqref="K25"/>
    </sheetView>
  </sheetViews>
  <sheetFormatPr defaultRowHeight="12.75" outlineLevelCol="1"/>
  <cols>
    <col min="1" max="1" width="10.42578125" style="122" hidden="1" customWidth="1" outlineLevel="1"/>
    <col min="2" max="2" width="38.42578125" style="122" customWidth="1" collapsed="1"/>
    <col min="3" max="7" width="11.140625" style="122" customWidth="1"/>
    <col min="8" max="8" width="2.7109375" style="122" customWidth="1"/>
    <col min="9" max="9" width="11.140625" style="122" customWidth="1"/>
    <col min="10" max="10" width="12.42578125" style="122" customWidth="1"/>
    <col min="11" max="12" width="11" style="122" customWidth="1"/>
    <col min="13" max="13" width="12.5703125" style="122" customWidth="1"/>
    <col min="14" max="14" width="14.28515625" style="122" customWidth="1"/>
    <col min="15" max="16384" width="9.140625" style="122"/>
  </cols>
  <sheetData>
    <row r="2" spans="2:14" ht="18">
      <c r="B2" s="337" t="s">
        <v>0</v>
      </c>
      <c r="C2" s="337"/>
      <c r="D2" s="337"/>
      <c r="E2" s="337"/>
      <c r="F2" s="337"/>
      <c r="G2" s="337"/>
      <c r="H2" s="337"/>
      <c r="I2" s="337"/>
      <c r="J2" s="337"/>
      <c r="K2" s="337"/>
      <c r="L2" s="337"/>
      <c r="M2" s="337"/>
    </row>
    <row r="3" spans="2:14" ht="18">
      <c r="B3" s="338" t="s">
        <v>92</v>
      </c>
      <c r="C3" s="338"/>
      <c r="D3" s="338"/>
      <c r="E3" s="338"/>
      <c r="F3" s="338"/>
      <c r="G3" s="338"/>
      <c r="H3" s="338"/>
      <c r="I3" s="338"/>
      <c r="J3" s="338"/>
      <c r="K3" s="338"/>
      <c r="L3" s="338"/>
      <c r="M3" s="338"/>
    </row>
    <row r="4" spans="2:14" ht="18">
      <c r="B4" s="339" t="s">
        <v>93</v>
      </c>
      <c r="C4" s="339"/>
      <c r="D4" s="339"/>
      <c r="E4" s="339"/>
      <c r="F4" s="339"/>
      <c r="G4" s="339"/>
      <c r="H4" s="339"/>
      <c r="I4" s="339"/>
      <c r="J4" s="339"/>
      <c r="K4" s="339"/>
      <c r="L4" s="339"/>
      <c r="M4" s="339"/>
    </row>
    <row r="5" spans="2:14">
      <c r="C5" s="134"/>
      <c r="D5" s="134"/>
      <c r="E5" s="134"/>
      <c r="F5" s="135"/>
      <c r="G5" s="135"/>
      <c r="H5" s="135"/>
      <c r="I5" s="134"/>
      <c r="J5" s="134"/>
      <c r="K5" s="134"/>
      <c r="L5" s="134"/>
    </row>
    <row r="6" spans="2:14">
      <c r="C6" s="134"/>
      <c r="D6" s="134"/>
      <c r="E6" s="134"/>
      <c r="F6" s="135"/>
      <c r="G6" s="135"/>
      <c r="H6" s="135"/>
      <c r="I6" s="134"/>
      <c r="J6" s="134"/>
      <c r="K6" s="134"/>
      <c r="L6" s="134"/>
    </row>
    <row r="7" spans="2:14">
      <c r="C7" s="134"/>
      <c r="D7" s="134"/>
      <c r="E7" s="134"/>
      <c r="F7" s="135"/>
      <c r="G7" s="135"/>
      <c r="H7" s="135"/>
      <c r="I7" s="134"/>
      <c r="J7" s="134"/>
      <c r="K7" s="134"/>
      <c r="L7" s="134"/>
    </row>
    <row r="8" spans="2:14">
      <c r="C8" s="134"/>
      <c r="D8" s="134"/>
      <c r="E8" s="134"/>
      <c r="F8" s="135"/>
      <c r="G8" s="135"/>
      <c r="H8" s="135"/>
      <c r="I8" s="134"/>
      <c r="J8" s="134"/>
      <c r="K8" s="134"/>
      <c r="L8" s="134"/>
    </row>
    <row r="9" spans="2:14">
      <c r="B9" s="136"/>
      <c r="C9" s="335">
        <v>2009</v>
      </c>
      <c r="D9" s="335"/>
      <c r="E9" s="335"/>
      <c r="F9" s="335"/>
      <c r="G9" s="335"/>
      <c r="H9" s="137"/>
      <c r="I9" s="335">
        <v>2010</v>
      </c>
      <c r="J9" s="335"/>
      <c r="K9" s="335"/>
      <c r="L9" s="335"/>
      <c r="M9" s="335"/>
    </row>
    <row r="10" spans="2:14" ht="13.5" thickBot="1">
      <c r="C10" s="138" t="s">
        <v>55</v>
      </c>
      <c r="D10" s="138" t="s">
        <v>56</v>
      </c>
      <c r="E10" s="138" t="s">
        <v>57</v>
      </c>
      <c r="F10" s="138" t="s">
        <v>58</v>
      </c>
      <c r="G10" s="138" t="s">
        <v>132</v>
      </c>
      <c r="H10" s="137"/>
      <c r="I10" s="138" t="s">
        <v>55</v>
      </c>
      <c r="J10" s="138" t="s">
        <v>56</v>
      </c>
      <c r="K10" s="138" t="s">
        <v>57</v>
      </c>
      <c r="L10" s="138" t="s">
        <v>58</v>
      </c>
      <c r="M10" s="138" t="s">
        <v>142</v>
      </c>
      <c r="N10" s="137"/>
    </row>
    <row r="11" spans="2:14">
      <c r="G11" s="101"/>
      <c r="H11" s="101"/>
      <c r="M11" s="101"/>
      <c r="N11" s="139"/>
    </row>
    <row r="12" spans="2:14">
      <c r="B12" s="101" t="s">
        <v>52</v>
      </c>
      <c r="G12" s="101"/>
      <c r="H12" s="101"/>
      <c r="M12" s="101"/>
      <c r="N12" s="139"/>
    </row>
    <row r="13" spans="2:14">
      <c r="B13" s="122" t="str">
        <f>+B18</f>
        <v xml:space="preserve">  Continuing operations</v>
      </c>
      <c r="C13" s="258">
        <v>0.33</v>
      </c>
      <c r="D13" s="258">
        <v>0.54</v>
      </c>
      <c r="E13" s="258">
        <v>0.57999999999999996</v>
      </c>
      <c r="F13" s="258">
        <v>0.55000000000000004</v>
      </c>
      <c r="G13" s="259">
        <v>2</v>
      </c>
      <c r="H13" s="259"/>
      <c r="I13" s="258">
        <v>0.65</v>
      </c>
      <c r="J13" s="258">
        <v>0.92</v>
      </c>
      <c r="K13" s="258">
        <v>1.19</v>
      </c>
      <c r="L13" s="141">
        <v>1.03</v>
      </c>
      <c r="M13" s="142">
        <v>3.79</v>
      </c>
    </row>
    <row r="14" spans="2:14">
      <c r="B14" s="122" t="str">
        <f>+B19</f>
        <v xml:space="preserve">  Discontinued operations</v>
      </c>
      <c r="C14" s="260">
        <v>-0.04</v>
      </c>
      <c r="D14" s="260">
        <v>-0.02</v>
      </c>
      <c r="E14" s="260">
        <v>0</v>
      </c>
      <c r="F14" s="260">
        <v>-0.02</v>
      </c>
      <c r="G14" s="261">
        <v>-0.08</v>
      </c>
      <c r="H14" s="261"/>
      <c r="I14" s="260">
        <v>-7.0000000000000007E-2</v>
      </c>
      <c r="J14" s="260">
        <v>-0.01</v>
      </c>
      <c r="K14" s="260">
        <v>0.01</v>
      </c>
      <c r="L14" s="143">
        <v>0.04</v>
      </c>
      <c r="M14" s="144">
        <v>-0.04</v>
      </c>
    </row>
    <row r="15" spans="2:14">
      <c r="B15" s="122" t="str">
        <f>+B20</f>
        <v xml:space="preserve">  Net earnings</v>
      </c>
      <c r="C15" s="260">
        <v>0.28999999999999998</v>
      </c>
      <c r="D15" s="260">
        <v>0.52</v>
      </c>
      <c r="E15" s="260">
        <v>0.56999999999999995</v>
      </c>
      <c r="F15" s="260">
        <v>0.53</v>
      </c>
      <c r="G15" s="261">
        <v>1.91</v>
      </c>
      <c r="H15" s="261"/>
      <c r="I15" s="260">
        <v>0.57999999999999996</v>
      </c>
      <c r="J15" s="260">
        <v>0.91</v>
      </c>
      <c r="K15" s="260">
        <v>1.2</v>
      </c>
      <c r="L15" s="143">
        <v>1.06</v>
      </c>
      <c r="M15" s="144">
        <v>3.75</v>
      </c>
    </row>
    <row r="16" spans="2:14">
      <c r="C16" s="131"/>
      <c r="D16" s="131"/>
      <c r="E16" s="131"/>
      <c r="F16" s="131"/>
      <c r="G16" s="89"/>
      <c r="H16" s="89"/>
      <c r="I16" s="131"/>
      <c r="J16" s="131"/>
      <c r="K16" s="131"/>
      <c r="M16" s="101"/>
    </row>
    <row r="17" spans="2:13">
      <c r="B17" s="101" t="s">
        <v>53</v>
      </c>
      <c r="C17" s="131"/>
      <c r="D17" s="131"/>
      <c r="E17" s="131"/>
      <c r="F17" s="131"/>
      <c r="G17" s="89"/>
      <c r="H17" s="89"/>
      <c r="I17" s="131"/>
      <c r="J17" s="131"/>
      <c r="K17" s="131"/>
      <c r="M17" s="101"/>
    </row>
    <row r="18" spans="2:13">
      <c r="B18" s="122" t="s">
        <v>25</v>
      </c>
      <c r="C18" s="258">
        <v>0.33</v>
      </c>
      <c r="D18" s="258">
        <v>0.54</v>
      </c>
      <c r="E18" s="258">
        <v>0.57999999999999996</v>
      </c>
      <c r="F18" s="258">
        <v>0.55000000000000004</v>
      </c>
      <c r="G18" s="259">
        <v>1.99</v>
      </c>
      <c r="H18" s="259"/>
      <c r="I18" s="258">
        <v>0.65</v>
      </c>
      <c r="J18" s="258">
        <v>0.91</v>
      </c>
      <c r="K18" s="258">
        <v>1.18</v>
      </c>
      <c r="L18" s="141">
        <v>1.01</v>
      </c>
      <c r="M18" s="142">
        <v>3.74</v>
      </c>
    </row>
    <row r="19" spans="2:13">
      <c r="B19" s="122" t="s">
        <v>26</v>
      </c>
      <c r="C19" s="260">
        <v>-0.04</v>
      </c>
      <c r="D19" s="260">
        <v>-0.02</v>
      </c>
      <c r="E19" s="260">
        <v>0</v>
      </c>
      <c r="F19" s="260">
        <v>-0.02</v>
      </c>
      <c r="G19" s="261">
        <v>-0.08</v>
      </c>
      <c r="H19" s="261"/>
      <c r="I19" s="260">
        <v>-7.0000000000000007E-2</v>
      </c>
      <c r="J19" s="260">
        <v>-0.01</v>
      </c>
      <c r="K19" s="260">
        <v>0.01</v>
      </c>
      <c r="L19" s="262">
        <v>0.03</v>
      </c>
      <c r="M19" s="144">
        <v>-0.04</v>
      </c>
    </row>
    <row r="20" spans="2:13">
      <c r="B20" s="122" t="s">
        <v>36</v>
      </c>
      <c r="C20" s="260">
        <v>0.28999999999999998</v>
      </c>
      <c r="D20" s="260">
        <v>0.52</v>
      </c>
      <c r="E20" s="260">
        <v>0.56999999999999995</v>
      </c>
      <c r="F20" s="260">
        <v>0.53</v>
      </c>
      <c r="G20" s="261">
        <v>1.91</v>
      </c>
      <c r="H20" s="261"/>
      <c r="I20" s="260">
        <v>0.57999999999999996</v>
      </c>
      <c r="J20" s="260">
        <v>0.9</v>
      </c>
      <c r="K20" s="260">
        <v>1.19</v>
      </c>
      <c r="L20" s="143">
        <v>1.04</v>
      </c>
      <c r="M20" s="144">
        <v>3.7</v>
      </c>
    </row>
    <row r="21" spans="2:13">
      <c r="G21" s="101"/>
      <c r="H21" s="101"/>
      <c r="M21" s="101"/>
    </row>
    <row r="24" spans="2:13">
      <c r="B24" s="89" t="s">
        <v>158</v>
      </c>
    </row>
    <row r="25" spans="2:13" ht="54.75" customHeight="1">
      <c r="B25" s="336" t="s">
        <v>159</v>
      </c>
      <c r="C25" s="336"/>
      <c r="D25" s="336"/>
      <c r="E25" s="336"/>
      <c r="F25" s="336"/>
      <c r="G25" s="336"/>
      <c r="H25" s="336"/>
      <c r="I25" s="336"/>
      <c r="J25" s="336"/>
      <c r="K25" s="336"/>
      <c r="L25" s="336"/>
      <c r="M25" s="336"/>
    </row>
  </sheetData>
  <mergeCells count="6">
    <mergeCell ref="B25:M25"/>
    <mergeCell ref="B2:M2"/>
    <mergeCell ref="B3:M3"/>
    <mergeCell ref="B4:M4"/>
    <mergeCell ref="C9:G9"/>
    <mergeCell ref="I9:M9"/>
  </mergeCells>
  <phoneticPr fontId="3" type="noConversion"/>
  <pageMargins left="0.66" right="0.63" top="0.91" bottom="1" header="0.5" footer="0.5"/>
  <pageSetup scale="59" orientation="portrait" r:id="rId1"/>
  <headerFooter>
    <oddHeader>&amp;L&amp;12DOVER CORPORATION - INVESTOR SUPPLEMENT
FOURTH QUARTER 2010</oddHeader>
  </headerFooter>
</worksheet>
</file>

<file path=xl/worksheets/sheet4.xml><?xml version="1.0" encoding="utf-8"?>
<worksheet xmlns="http://schemas.openxmlformats.org/spreadsheetml/2006/main" xmlns:r="http://schemas.openxmlformats.org/officeDocument/2006/relationships">
  <sheetPr codeName="Sheet4">
    <tabColor theme="9" tint="0.39997558519241921"/>
    <pageSetUpPr fitToPage="1"/>
  </sheetPr>
  <dimension ref="A1:L69"/>
  <sheetViews>
    <sheetView showGridLines="0" zoomScaleNormal="100" workbookViewId="0">
      <selection activeCell="K25" sqref="K25"/>
    </sheetView>
  </sheetViews>
  <sheetFormatPr defaultRowHeight="12.75"/>
  <cols>
    <col min="1" max="1" width="8" style="30" customWidth="1"/>
    <col min="2" max="2" width="3.42578125" style="30" customWidth="1"/>
    <col min="3" max="3" width="11.140625" style="30" customWidth="1"/>
    <col min="4" max="4" width="50.28515625" style="30" customWidth="1"/>
    <col min="5" max="5" width="15.7109375" style="30" customWidth="1"/>
    <col min="6" max="6" width="3.28515625" style="30" customWidth="1"/>
    <col min="7" max="7" width="15.7109375" style="30" customWidth="1"/>
    <col min="8" max="8" width="2.85546875" style="30" customWidth="1"/>
    <col min="9" max="9" width="10.5703125" style="30" customWidth="1"/>
    <col min="10" max="10" width="16.28515625" style="30" customWidth="1"/>
    <col min="11" max="16384" width="9.140625" style="30"/>
  </cols>
  <sheetData>
    <row r="1" spans="1:12" ht="15.75">
      <c r="A1" s="347" t="s">
        <v>80</v>
      </c>
      <c r="B1" s="348"/>
      <c r="C1" s="348"/>
      <c r="D1" s="348"/>
      <c r="E1" s="348"/>
      <c r="F1" s="348"/>
      <c r="G1" s="348"/>
      <c r="H1" s="69"/>
      <c r="I1" s="69"/>
      <c r="J1" s="32"/>
    </row>
    <row r="2" spans="1:12" ht="15.75">
      <c r="A2" s="347" t="s">
        <v>23</v>
      </c>
      <c r="B2" s="348"/>
      <c r="C2" s="348"/>
      <c r="D2" s="348"/>
      <c r="E2" s="348"/>
      <c r="F2" s="348"/>
      <c r="G2" s="348"/>
      <c r="H2" s="69"/>
      <c r="I2" s="69"/>
      <c r="J2" s="146"/>
    </row>
    <row r="3" spans="1:12" ht="15">
      <c r="A3" s="349" t="s">
        <v>85</v>
      </c>
      <c r="B3" s="350"/>
      <c r="C3" s="350"/>
      <c r="D3" s="350"/>
      <c r="E3" s="350"/>
      <c r="F3" s="350"/>
      <c r="G3" s="350"/>
      <c r="H3" s="70"/>
      <c r="I3" s="70"/>
      <c r="J3" s="220"/>
    </row>
    <row r="4" spans="1:12" ht="6.75" customHeight="1">
      <c r="A4" s="51"/>
      <c r="B4" s="50"/>
      <c r="C4" s="50"/>
      <c r="D4" s="50"/>
      <c r="E4" s="50"/>
      <c r="F4" s="50"/>
      <c r="G4" s="50"/>
      <c r="H4" s="35"/>
      <c r="I4" s="35"/>
    </row>
    <row r="5" spans="1:12" ht="6.75" customHeight="1">
      <c r="A5" s="51"/>
      <c r="B5" s="50"/>
      <c r="C5" s="50"/>
      <c r="D5" s="50"/>
      <c r="E5" s="50"/>
      <c r="F5" s="50"/>
      <c r="G5" s="50"/>
      <c r="H5" s="35"/>
      <c r="I5" s="35"/>
    </row>
    <row r="6" spans="1:12">
      <c r="A6" s="346"/>
      <c r="B6" s="346"/>
      <c r="C6" s="346"/>
      <c r="D6" s="346"/>
      <c r="E6" s="346"/>
      <c r="F6" s="346"/>
      <c r="G6" s="346"/>
      <c r="H6" s="35"/>
    </row>
    <row r="7" spans="1:12">
      <c r="A7" s="44" t="s">
        <v>21</v>
      </c>
      <c r="C7" s="41"/>
      <c r="D7" s="58"/>
      <c r="E7" s="59"/>
      <c r="F7" s="58"/>
      <c r="G7" s="58"/>
      <c r="H7" s="40"/>
      <c r="J7" s="32"/>
      <c r="K7" s="32"/>
      <c r="L7" s="32"/>
    </row>
    <row r="8" spans="1:12" ht="24">
      <c r="A8" s="41"/>
      <c r="B8" s="41"/>
      <c r="C8" s="41"/>
      <c r="D8" s="41"/>
      <c r="E8" s="60" t="s">
        <v>163</v>
      </c>
      <c r="F8" s="41"/>
      <c r="G8" s="61" t="s">
        <v>164</v>
      </c>
      <c r="H8" s="64"/>
      <c r="J8" s="32"/>
      <c r="K8" s="32"/>
      <c r="L8" s="32"/>
    </row>
    <row r="9" spans="1:12">
      <c r="A9" s="41"/>
      <c r="B9" s="41"/>
      <c r="C9" s="41"/>
      <c r="D9" s="41"/>
      <c r="E9" s="62"/>
      <c r="F9" s="41"/>
      <c r="G9" s="63"/>
      <c r="H9" s="57"/>
      <c r="J9" s="32"/>
      <c r="K9" s="32"/>
      <c r="L9" s="32"/>
    </row>
    <row r="10" spans="1:12">
      <c r="A10" s="115" t="s">
        <v>6</v>
      </c>
      <c r="B10" s="116"/>
      <c r="C10" s="116"/>
      <c r="D10" s="116"/>
      <c r="E10" s="118"/>
      <c r="F10" s="214"/>
      <c r="G10" s="118"/>
      <c r="H10" s="34"/>
      <c r="J10" s="32"/>
      <c r="K10" s="32"/>
      <c r="L10" s="32"/>
    </row>
    <row r="11" spans="1:12">
      <c r="A11" s="117" t="s">
        <v>110</v>
      </c>
      <c r="B11" s="104"/>
      <c r="C11" s="116"/>
      <c r="D11" s="116"/>
      <c r="E11" s="246">
        <v>1187361</v>
      </c>
      <c r="F11" s="216"/>
      <c r="G11" s="246">
        <v>714365</v>
      </c>
      <c r="H11" s="6"/>
      <c r="I11" s="32"/>
      <c r="J11" s="46"/>
      <c r="K11" s="32"/>
      <c r="L11" s="32"/>
    </row>
    <row r="12" spans="1:12">
      <c r="A12" s="117" t="s">
        <v>117</v>
      </c>
      <c r="B12" s="104"/>
      <c r="C12" s="116"/>
      <c r="D12" s="116"/>
      <c r="E12" s="247">
        <v>121734</v>
      </c>
      <c r="F12" s="219"/>
      <c r="G12" s="247">
        <v>223809</v>
      </c>
      <c r="H12" s="6"/>
      <c r="I12" s="32"/>
      <c r="J12" s="46"/>
      <c r="K12" s="32"/>
      <c r="L12" s="32"/>
    </row>
    <row r="13" spans="1:12">
      <c r="A13" s="117" t="s">
        <v>18</v>
      </c>
      <c r="B13" s="104"/>
      <c r="C13" s="116"/>
      <c r="D13" s="116"/>
      <c r="E13" s="248">
        <v>1087704</v>
      </c>
      <c r="F13" s="217"/>
      <c r="G13" s="248">
        <v>878754</v>
      </c>
      <c r="H13" s="7"/>
      <c r="I13" s="32"/>
      <c r="J13" s="33"/>
      <c r="K13" s="32"/>
      <c r="L13" s="32"/>
    </row>
    <row r="14" spans="1:12">
      <c r="A14" s="117" t="s">
        <v>84</v>
      </c>
      <c r="B14" s="104"/>
      <c r="C14" s="116"/>
      <c r="D14" s="116"/>
      <c r="E14" s="248">
        <v>714110</v>
      </c>
      <c r="F14" s="217"/>
      <c r="G14" s="248">
        <v>570858</v>
      </c>
      <c r="H14" s="7"/>
      <c r="I14" s="32"/>
      <c r="J14" s="33"/>
      <c r="K14" s="32"/>
      <c r="L14" s="32"/>
    </row>
    <row r="15" spans="1:12">
      <c r="A15" s="117" t="s">
        <v>19</v>
      </c>
      <c r="B15" s="104"/>
      <c r="C15" s="116"/>
      <c r="D15" s="116"/>
      <c r="E15" s="248">
        <f>61241+89721</f>
        <v>150962</v>
      </c>
      <c r="F15" s="219"/>
      <c r="G15" s="248">
        <f>64922+69999</f>
        <v>134921</v>
      </c>
      <c r="H15" s="7"/>
      <c r="I15" s="32"/>
      <c r="J15" s="33"/>
      <c r="K15" s="32"/>
      <c r="L15" s="32"/>
    </row>
    <row r="16" spans="1:12">
      <c r="A16" s="117" t="s">
        <v>78</v>
      </c>
      <c r="B16" s="116"/>
      <c r="C16" s="116"/>
      <c r="D16" s="116"/>
      <c r="E16" s="248">
        <v>847189</v>
      </c>
      <c r="F16" s="217"/>
      <c r="G16" s="248">
        <v>828922</v>
      </c>
      <c r="H16" s="7"/>
      <c r="I16" s="32"/>
      <c r="J16" s="33"/>
      <c r="K16" s="32"/>
      <c r="L16" s="32"/>
    </row>
    <row r="17" spans="1:12">
      <c r="A17" s="117" t="s">
        <v>81</v>
      </c>
      <c r="B17" s="116"/>
      <c r="C17" s="116"/>
      <c r="D17" s="116"/>
      <c r="E17" s="248">
        <v>3368033</v>
      </c>
      <c r="F17" s="217"/>
      <c r="G17" s="248">
        <v>3350217</v>
      </c>
      <c r="H17" s="7"/>
      <c r="I17" s="32"/>
      <c r="J17" s="33"/>
      <c r="K17" s="32"/>
      <c r="L17" s="32"/>
    </row>
    <row r="18" spans="1:12">
      <c r="A18" s="116" t="s">
        <v>86</v>
      </c>
      <c r="B18" s="116"/>
      <c r="C18" s="116"/>
      <c r="D18" s="116"/>
      <c r="E18" s="248">
        <v>907523</v>
      </c>
      <c r="F18" s="217"/>
      <c r="G18" s="248">
        <v>950748</v>
      </c>
      <c r="H18" s="7"/>
      <c r="I18" s="32"/>
      <c r="J18" s="33"/>
      <c r="K18" s="32"/>
      <c r="L18" s="32"/>
    </row>
    <row r="19" spans="1:12">
      <c r="A19" s="116" t="s">
        <v>20</v>
      </c>
      <c r="B19" s="116"/>
      <c r="C19" s="116"/>
      <c r="D19" s="116"/>
      <c r="E19" s="248">
        <v>111145</v>
      </c>
      <c r="F19" s="217"/>
      <c r="G19" s="248">
        <v>113108</v>
      </c>
      <c r="H19" s="7"/>
      <c r="I19" s="47"/>
      <c r="J19" s="33"/>
      <c r="K19" s="32"/>
      <c r="L19" s="32"/>
    </row>
    <row r="20" spans="1:12">
      <c r="A20" s="116" t="s">
        <v>82</v>
      </c>
      <c r="B20" s="116"/>
      <c r="C20" s="116"/>
      <c r="D20" s="116"/>
      <c r="E20" s="248">
        <v>67133</v>
      </c>
      <c r="F20" s="217"/>
      <c r="G20" s="248">
        <v>116701</v>
      </c>
      <c r="H20" s="7"/>
      <c r="I20" s="33"/>
      <c r="J20" s="32"/>
      <c r="K20" s="32"/>
      <c r="L20" s="32"/>
    </row>
    <row r="21" spans="1:12" ht="13.5" thickBot="1">
      <c r="A21" s="115"/>
      <c r="B21" s="116"/>
      <c r="C21" s="116"/>
      <c r="D21" s="116"/>
      <c r="E21" s="249">
        <f>SUM(E11:E20)</f>
        <v>8562894</v>
      </c>
      <c r="F21" s="216"/>
      <c r="G21" s="249">
        <f>SUM(G11:G20)</f>
        <v>7882403</v>
      </c>
      <c r="H21" s="14"/>
      <c r="I21" s="32"/>
      <c r="J21" s="32"/>
      <c r="K21" s="32"/>
      <c r="L21" s="32"/>
    </row>
    <row r="22" spans="1:12" ht="5.25" customHeight="1" thickTop="1">
      <c r="A22" s="116"/>
      <c r="B22" s="116"/>
      <c r="C22" s="116"/>
      <c r="D22" s="116"/>
      <c r="E22" s="250"/>
      <c r="F22" s="215"/>
      <c r="G22" s="250"/>
      <c r="H22" s="34"/>
      <c r="I22" s="32"/>
      <c r="J22" s="32"/>
      <c r="K22" s="32"/>
      <c r="L22" s="32"/>
    </row>
    <row r="23" spans="1:12">
      <c r="A23" s="115" t="s">
        <v>22</v>
      </c>
      <c r="B23" s="116"/>
      <c r="C23" s="116"/>
      <c r="D23" s="116"/>
      <c r="E23" s="251"/>
      <c r="F23" s="215"/>
      <c r="G23" s="251"/>
      <c r="H23" s="36"/>
      <c r="I23" s="32"/>
      <c r="J23" s="32"/>
      <c r="K23" s="32"/>
      <c r="L23" s="32"/>
    </row>
    <row r="24" spans="1:12">
      <c r="A24" s="117" t="s">
        <v>38</v>
      </c>
      <c r="B24" s="95"/>
      <c r="C24" s="116"/>
      <c r="D24" s="116"/>
      <c r="E24" s="252">
        <v>16925</v>
      </c>
      <c r="F24" s="216"/>
      <c r="G24" s="252">
        <v>35624</v>
      </c>
      <c r="H24" s="49"/>
      <c r="I24" s="47"/>
      <c r="J24" s="33"/>
      <c r="K24" s="32"/>
      <c r="L24" s="32"/>
    </row>
    <row r="25" spans="1:12">
      <c r="A25" s="117" t="s">
        <v>111</v>
      </c>
      <c r="B25" s="95"/>
      <c r="C25" s="116"/>
      <c r="D25" s="116"/>
      <c r="E25" s="253">
        <f>469038+275947+112198+240786</f>
        <v>1097969</v>
      </c>
      <c r="F25" s="217"/>
      <c r="G25" s="253">
        <f>357004+210804+107455+219295</f>
        <v>894558</v>
      </c>
      <c r="H25" s="7"/>
      <c r="I25" s="32"/>
      <c r="J25" s="33"/>
      <c r="K25" s="32"/>
      <c r="L25" s="32"/>
    </row>
    <row r="26" spans="1:12">
      <c r="A26" s="117" t="s">
        <v>109</v>
      </c>
      <c r="B26" s="95"/>
      <c r="C26" s="116"/>
      <c r="D26" s="116"/>
      <c r="E26" s="255">
        <f>71893+388896+564121</f>
        <v>1024910</v>
      </c>
      <c r="F26" s="217"/>
      <c r="G26" s="248">
        <f>38994+292344+573137</f>
        <v>904475</v>
      </c>
      <c r="H26" s="7"/>
      <c r="I26" s="32"/>
      <c r="J26" s="33"/>
      <c r="K26" s="32"/>
      <c r="L26" s="32"/>
    </row>
    <row r="27" spans="1:12" ht="13.5" customHeight="1">
      <c r="A27" s="116" t="s">
        <v>79</v>
      </c>
      <c r="B27" s="116"/>
      <c r="C27" s="116"/>
      <c r="D27" s="116"/>
      <c r="E27" s="248">
        <v>1790886</v>
      </c>
      <c r="F27" s="217"/>
      <c r="G27" s="248">
        <v>1825260</v>
      </c>
      <c r="H27" s="7"/>
      <c r="I27" s="32"/>
      <c r="J27" s="33"/>
      <c r="K27" s="32"/>
      <c r="L27" s="32"/>
    </row>
    <row r="28" spans="1:12">
      <c r="A28" s="116" t="s">
        <v>83</v>
      </c>
      <c r="B28" s="116"/>
      <c r="C28" s="116"/>
      <c r="D28" s="116"/>
      <c r="E28" s="251">
        <v>105642</v>
      </c>
      <c r="F28" s="217"/>
      <c r="G28" s="251">
        <v>138878</v>
      </c>
      <c r="H28" s="7"/>
      <c r="I28" s="45"/>
      <c r="J28" s="32"/>
      <c r="K28" s="32"/>
      <c r="L28" s="32"/>
    </row>
    <row r="29" spans="1:12">
      <c r="A29" s="116" t="s">
        <v>7</v>
      </c>
      <c r="B29" s="95"/>
      <c r="C29" s="95"/>
      <c r="D29" s="116"/>
      <c r="E29" s="254">
        <v>4526562</v>
      </c>
      <c r="F29" s="217"/>
      <c r="G29" s="254">
        <v>4083608</v>
      </c>
      <c r="H29" s="7"/>
      <c r="I29" s="32"/>
      <c r="J29" s="32"/>
      <c r="K29" s="32"/>
      <c r="L29" s="32"/>
    </row>
    <row r="30" spans="1:12" ht="13.5" thickBot="1">
      <c r="A30" s="116"/>
      <c r="B30" s="116"/>
      <c r="C30" s="116"/>
      <c r="D30" s="116"/>
      <c r="E30" s="249">
        <f>SUM(E24:E29)</f>
        <v>8562894</v>
      </c>
      <c r="F30" s="216"/>
      <c r="G30" s="249">
        <f>SUM(G24:G28)+G29</f>
        <v>7882403</v>
      </c>
      <c r="H30" s="14"/>
      <c r="I30" s="32"/>
      <c r="J30" s="32"/>
      <c r="K30" s="32"/>
      <c r="L30" s="32"/>
    </row>
    <row r="31" spans="1:12" ht="7.5" customHeight="1" thickTop="1">
      <c r="A31" s="41"/>
      <c r="B31" s="41"/>
      <c r="C31" s="41"/>
      <c r="D31" s="41"/>
      <c r="E31" s="41"/>
      <c r="F31" s="218"/>
      <c r="G31" s="84"/>
      <c r="H31" s="82"/>
      <c r="I31" s="43"/>
      <c r="J31" s="32"/>
      <c r="K31" s="32"/>
      <c r="L31" s="32"/>
    </row>
    <row r="32" spans="1:12" ht="7.5" customHeight="1">
      <c r="A32" s="34"/>
      <c r="B32" s="41"/>
      <c r="C32" s="41"/>
      <c r="D32" s="42"/>
      <c r="E32" s="42"/>
      <c r="F32" s="315"/>
      <c r="G32" s="84"/>
      <c r="H32" s="316"/>
      <c r="I32" s="43"/>
      <c r="J32" s="32"/>
      <c r="K32" s="32"/>
      <c r="L32" s="32"/>
    </row>
    <row r="33" spans="1:9" ht="33" customHeight="1">
      <c r="A33" s="5" t="s">
        <v>8</v>
      </c>
      <c r="B33" s="41"/>
      <c r="C33" s="41"/>
      <c r="D33" s="42"/>
      <c r="E33" s="42"/>
      <c r="F33" s="42"/>
      <c r="G33" s="83"/>
      <c r="H33" s="42"/>
      <c r="I33" s="41"/>
    </row>
    <row r="34" spans="1:9" ht="21" customHeight="1">
      <c r="E34" s="343" t="s">
        <v>143</v>
      </c>
      <c r="F34" s="344"/>
      <c r="G34" s="345"/>
      <c r="H34" s="42"/>
      <c r="I34" s="41"/>
    </row>
    <row r="35" spans="1:9">
      <c r="C35" s="38"/>
      <c r="E35" s="4">
        <v>2010</v>
      </c>
      <c r="F35" s="15"/>
      <c r="G35" s="4">
        <v>2009</v>
      </c>
      <c r="H35" s="42"/>
      <c r="I35" s="41"/>
    </row>
    <row r="36" spans="1:9" ht="7.5" customHeight="1">
      <c r="A36" s="101"/>
      <c r="B36" s="95"/>
      <c r="C36" s="104"/>
      <c r="D36" s="95"/>
      <c r="E36" s="95"/>
      <c r="F36" s="95"/>
      <c r="G36" s="95"/>
      <c r="H36" s="42"/>
      <c r="I36" s="41"/>
    </row>
    <row r="37" spans="1:9" ht="13.5" customHeight="1">
      <c r="A37" s="119" t="s">
        <v>9</v>
      </c>
      <c r="B37" s="95"/>
      <c r="C37" s="104"/>
      <c r="D37" s="95"/>
      <c r="E37" s="95"/>
      <c r="F37" s="95"/>
      <c r="G37" s="95"/>
      <c r="H37" s="37"/>
      <c r="I37" s="41"/>
    </row>
    <row r="38" spans="1:9" ht="12.75" customHeight="1">
      <c r="A38" s="104" t="s">
        <v>34</v>
      </c>
      <c r="B38" s="95"/>
      <c r="C38" s="104"/>
      <c r="D38" s="95"/>
      <c r="E38" s="244">
        <v>700104</v>
      </c>
      <c r="F38" s="95"/>
      <c r="G38" s="96">
        <v>356438</v>
      </c>
      <c r="H38" s="45"/>
    </row>
    <row r="39" spans="1:9" ht="13.5" customHeight="1">
      <c r="A39" s="120" t="s">
        <v>116</v>
      </c>
      <c r="B39" s="95"/>
      <c r="C39" s="104"/>
      <c r="D39" s="95"/>
      <c r="E39" s="130">
        <v>7804</v>
      </c>
      <c r="F39" s="95"/>
      <c r="G39" s="97">
        <v>15456</v>
      </c>
      <c r="H39" s="13"/>
    </row>
    <row r="40" spans="1:9" ht="13.5" customHeight="1">
      <c r="A40" s="104" t="s">
        <v>10</v>
      </c>
      <c r="B40" s="95"/>
      <c r="C40" s="104"/>
      <c r="D40" s="95"/>
      <c r="E40" s="130">
        <v>268406</v>
      </c>
      <c r="F40" s="95"/>
      <c r="G40" s="97">
        <v>258223</v>
      </c>
      <c r="H40" s="13"/>
    </row>
    <row r="41" spans="1:9" ht="12.75" customHeight="1">
      <c r="A41" s="104" t="s">
        <v>69</v>
      </c>
      <c r="B41" s="95"/>
      <c r="C41" s="104"/>
      <c r="D41" s="95"/>
      <c r="E41" s="130">
        <v>22102</v>
      </c>
      <c r="F41" s="95"/>
      <c r="G41" s="97">
        <v>17912</v>
      </c>
    </row>
    <row r="42" spans="1:9" ht="12.75" customHeight="1">
      <c r="A42" s="122" t="s">
        <v>141</v>
      </c>
      <c r="B42" s="95"/>
      <c r="C42" s="104"/>
      <c r="D42" s="95"/>
      <c r="E42" s="130">
        <v>-58201</v>
      </c>
      <c r="F42" s="95"/>
      <c r="G42" s="97">
        <v>-78954</v>
      </c>
    </row>
    <row r="43" spans="1:9">
      <c r="A43" s="120" t="s">
        <v>11</v>
      </c>
      <c r="B43" s="95"/>
      <c r="C43" s="104"/>
      <c r="D43" s="95"/>
      <c r="E43" s="130">
        <v>10336</v>
      </c>
      <c r="F43" s="95"/>
      <c r="G43" s="98">
        <f>17260-23062+37221+26609+163054+97241+18296-31306-95647+23319</f>
        <v>232985</v>
      </c>
    </row>
    <row r="44" spans="1:9">
      <c r="A44" s="104"/>
      <c r="B44" s="104" t="s">
        <v>120</v>
      </c>
      <c r="D44" s="95"/>
      <c r="E44" s="245">
        <f>SUM(E38:E43)</f>
        <v>950551</v>
      </c>
      <c r="F44" s="95"/>
      <c r="G44" s="99">
        <f>SUM(G38:G43)</f>
        <v>802060</v>
      </c>
    </row>
    <row r="45" spans="1:9">
      <c r="A45" s="104"/>
      <c r="B45" s="95"/>
      <c r="C45" s="104"/>
      <c r="D45" s="95"/>
      <c r="E45" s="130"/>
      <c r="F45" s="95"/>
      <c r="G45" s="97"/>
    </row>
    <row r="46" spans="1:9">
      <c r="A46" s="119" t="s">
        <v>12</v>
      </c>
      <c r="B46" s="95"/>
      <c r="C46" s="104"/>
      <c r="D46" s="95"/>
      <c r="E46" s="130"/>
      <c r="F46" s="95"/>
      <c r="G46" s="97"/>
    </row>
    <row r="47" spans="1:9">
      <c r="A47" s="104" t="s">
        <v>119</v>
      </c>
      <c r="B47" s="95"/>
      <c r="C47" s="104"/>
      <c r="D47" s="95"/>
      <c r="E47" s="130">
        <v>-466881</v>
      </c>
      <c r="F47" s="95"/>
      <c r="G47" s="97">
        <v>-348439</v>
      </c>
    </row>
    <row r="48" spans="1:9">
      <c r="A48" s="122" t="s">
        <v>134</v>
      </c>
      <c r="B48" s="95"/>
      <c r="C48" s="104"/>
      <c r="D48" s="95"/>
      <c r="E48" s="130">
        <v>553466</v>
      </c>
      <c r="F48" s="95"/>
      <c r="G48" s="97">
        <v>406033</v>
      </c>
    </row>
    <row r="49" spans="1:7">
      <c r="A49" s="104" t="s">
        <v>13</v>
      </c>
      <c r="B49" s="95"/>
      <c r="C49" s="104"/>
      <c r="D49" s="95"/>
      <c r="E49" s="130">
        <v>17593</v>
      </c>
      <c r="F49" s="95"/>
      <c r="G49" s="97">
        <v>22973</v>
      </c>
    </row>
    <row r="50" spans="1:7">
      <c r="A50" s="104" t="s">
        <v>14</v>
      </c>
      <c r="B50" s="95"/>
      <c r="C50" s="104"/>
      <c r="D50" s="95"/>
      <c r="E50" s="130">
        <v>-183217</v>
      </c>
      <c r="F50" s="95"/>
      <c r="G50" s="97">
        <v>-120009</v>
      </c>
    </row>
    <row r="51" spans="1:7">
      <c r="A51" s="104" t="s">
        <v>125</v>
      </c>
      <c r="B51" s="95"/>
      <c r="C51" s="104"/>
      <c r="D51" s="95"/>
      <c r="E51" s="130">
        <v>4500</v>
      </c>
      <c r="F51" s="95"/>
      <c r="G51" s="97">
        <v>3571</v>
      </c>
    </row>
    <row r="52" spans="1:7">
      <c r="A52" s="122" t="s">
        <v>150</v>
      </c>
      <c r="B52" s="95"/>
      <c r="C52" s="104"/>
      <c r="D52" s="95"/>
      <c r="E52" s="130">
        <v>-104418</v>
      </c>
      <c r="F52" s="95"/>
      <c r="G52" s="98">
        <v>-221994</v>
      </c>
    </row>
    <row r="53" spans="1:7">
      <c r="A53" s="104"/>
      <c r="B53" s="104" t="s">
        <v>121</v>
      </c>
      <c r="D53" s="95"/>
      <c r="E53" s="245">
        <f>SUM(E47:E52)</f>
        <v>-178957</v>
      </c>
      <c r="F53" s="95"/>
      <c r="G53" s="99">
        <f>SUM(G47:G52)</f>
        <v>-257865</v>
      </c>
    </row>
    <row r="54" spans="1:7">
      <c r="A54" s="104"/>
      <c r="B54" s="95"/>
      <c r="C54" s="104"/>
      <c r="D54" s="95"/>
      <c r="E54" s="130"/>
      <c r="F54" s="95"/>
      <c r="G54" s="97"/>
    </row>
    <row r="55" spans="1:7">
      <c r="A55" s="119" t="s">
        <v>15</v>
      </c>
      <c r="B55" s="95"/>
      <c r="C55" s="104"/>
      <c r="D55" s="95"/>
      <c r="E55" s="130"/>
      <c r="F55" s="95"/>
      <c r="G55" s="97"/>
    </row>
    <row r="56" spans="1:7">
      <c r="A56" s="122" t="s">
        <v>133</v>
      </c>
      <c r="B56" s="95"/>
      <c r="C56" s="104"/>
      <c r="D56" s="95"/>
      <c r="E56" s="130">
        <f>15000-75855</f>
        <v>-60855</v>
      </c>
      <c r="F56" s="95"/>
      <c r="G56" s="97">
        <v>-226657</v>
      </c>
    </row>
    <row r="57" spans="1:7">
      <c r="A57" s="122" t="s">
        <v>151</v>
      </c>
      <c r="B57" s="95"/>
      <c r="C57" s="104"/>
      <c r="D57" s="95"/>
      <c r="E57" s="130">
        <v>-123555</v>
      </c>
      <c r="F57" s="95"/>
      <c r="G57" s="97">
        <v>0</v>
      </c>
    </row>
    <row r="58" spans="1:7">
      <c r="A58" s="104" t="s">
        <v>124</v>
      </c>
      <c r="B58" s="95"/>
      <c r="C58" s="104"/>
      <c r="D58" s="95"/>
      <c r="E58" s="130">
        <v>79721</v>
      </c>
      <c r="F58" s="95"/>
      <c r="G58" s="97">
        <v>26578</v>
      </c>
    </row>
    <row r="59" spans="1:7">
      <c r="A59" s="104" t="s">
        <v>112</v>
      </c>
      <c r="B59" s="95"/>
      <c r="C59" s="104"/>
      <c r="D59" s="95"/>
      <c r="E59" s="130">
        <v>-200099</v>
      </c>
      <c r="F59" s="95"/>
      <c r="G59" s="98">
        <v>-189874</v>
      </c>
    </row>
    <row r="60" spans="1:7">
      <c r="A60" s="104"/>
      <c r="B60" s="104" t="s">
        <v>122</v>
      </c>
      <c r="D60" s="95"/>
      <c r="E60" s="99">
        <f>SUM(E56:E59)</f>
        <v>-304788</v>
      </c>
      <c r="F60" s="95"/>
      <c r="G60" s="99">
        <f>SUM(G56:G59)</f>
        <v>-389953</v>
      </c>
    </row>
    <row r="61" spans="1:7">
      <c r="A61" s="104"/>
      <c r="B61" s="95"/>
      <c r="C61" s="104"/>
      <c r="D61" s="95"/>
      <c r="E61" s="95"/>
      <c r="F61" s="95"/>
      <c r="G61" s="97"/>
    </row>
    <row r="62" spans="1:7">
      <c r="A62" s="104" t="s">
        <v>123</v>
      </c>
      <c r="B62" s="95"/>
      <c r="C62" s="104"/>
      <c r="D62" s="95"/>
      <c r="E62" s="98">
        <v>-3840</v>
      </c>
      <c r="F62" s="94"/>
      <c r="G62" s="98">
        <v>-6855</v>
      </c>
    </row>
    <row r="63" spans="1:7">
      <c r="A63" s="104"/>
      <c r="B63" s="95"/>
      <c r="C63" s="104"/>
      <c r="D63" s="95"/>
      <c r="E63" s="97"/>
      <c r="F63" s="95"/>
      <c r="G63" s="97"/>
    </row>
    <row r="64" spans="1:7">
      <c r="A64" s="104" t="s">
        <v>16</v>
      </c>
      <c r="B64" s="95"/>
      <c r="C64" s="104"/>
      <c r="D64" s="95"/>
      <c r="E64" s="98">
        <v>10030</v>
      </c>
      <c r="F64" s="95"/>
      <c r="G64" s="98">
        <v>19569</v>
      </c>
    </row>
    <row r="65" spans="1:7">
      <c r="A65" s="104"/>
      <c r="B65" s="95"/>
      <c r="C65" s="104"/>
      <c r="D65" s="95"/>
      <c r="E65" s="95"/>
      <c r="F65" s="95"/>
      <c r="G65" s="97"/>
    </row>
    <row r="66" spans="1:7">
      <c r="A66" s="122" t="s">
        <v>149</v>
      </c>
      <c r="B66" s="95"/>
      <c r="C66" s="104"/>
      <c r="D66" s="95"/>
      <c r="E66" s="97">
        <f>SUM(E44,E53,E60,E64,E62)</f>
        <v>472996</v>
      </c>
      <c r="F66" s="95"/>
      <c r="G66" s="97">
        <f>SUM(G44,G53,G60,G64,G62)</f>
        <v>166956</v>
      </c>
    </row>
    <row r="67" spans="1:7">
      <c r="A67" s="104" t="s">
        <v>17</v>
      </c>
      <c r="B67" s="95"/>
      <c r="C67" s="104"/>
      <c r="D67" s="95"/>
      <c r="E67" s="97">
        <f>G68</f>
        <v>714365</v>
      </c>
      <c r="F67" s="95"/>
      <c r="G67" s="98">
        <v>547409</v>
      </c>
    </row>
    <row r="68" spans="1:7" ht="13.5" thickBot="1">
      <c r="A68" s="104" t="s">
        <v>24</v>
      </c>
      <c r="B68" s="95"/>
      <c r="C68" s="104"/>
      <c r="D68" s="95"/>
      <c r="E68" s="100">
        <f>SUM(E66:E67)</f>
        <v>1187361</v>
      </c>
      <c r="F68" s="95"/>
      <c r="G68" s="100">
        <f>SUM(G66:G67)</f>
        <v>714365</v>
      </c>
    </row>
    <row r="69" spans="1:7" ht="13.5" thickTop="1">
      <c r="A69" s="95"/>
      <c r="B69" s="95"/>
      <c r="C69" s="95"/>
      <c r="D69" s="95"/>
      <c r="G69" s="95"/>
    </row>
  </sheetData>
  <mergeCells count="5">
    <mergeCell ref="E34:G34"/>
    <mergeCell ref="A6:G6"/>
    <mergeCell ref="A1:G1"/>
    <mergeCell ref="A2:G2"/>
    <mergeCell ref="A3:G3"/>
  </mergeCells>
  <phoneticPr fontId="3" type="noConversion"/>
  <pageMargins left="0.75" right="0.75" top="1" bottom="1" header="0.5" footer="0.5"/>
  <pageSetup scale="72" orientation="portrait" r:id="rId1"/>
  <headerFooter alignWithMargins="0">
    <oddHeader>&amp;L&amp;12DOVER CORPORATION - INVESTOR SUPPLEMENT
FOURTH QUARTER 2010</oddHeader>
  </headerFooter>
  <ignoredErrors>
    <ignoredError sqref="F19" formula="1"/>
  </ignoredErrors>
</worksheet>
</file>

<file path=xl/worksheets/sheet5.xml><?xml version="1.0" encoding="utf-8"?>
<worksheet xmlns="http://schemas.openxmlformats.org/spreadsheetml/2006/main" xmlns:r="http://schemas.openxmlformats.org/officeDocument/2006/relationships">
  <sheetPr codeName="Sheet2">
    <tabColor theme="9" tint="0.39997558519241921"/>
    <pageSetUpPr fitToPage="1"/>
  </sheetPr>
  <dimension ref="A1:R40"/>
  <sheetViews>
    <sheetView showGridLines="0" zoomScaleNormal="100" workbookViewId="0">
      <selection activeCell="K25" sqref="K25"/>
    </sheetView>
  </sheetViews>
  <sheetFormatPr defaultRowHeight="12.75"/>
  <cols>
    <col min="1" max="1" width="18.7109375" style="133" customWidth="1"/>
    <col min="2" max="2" width="9.140625" style="133"/>
    <col min="3" max="3" width="10.28515625" style="133" customWidth="1"/>
    <col min="4" max="4" width="17.140625" style="133" customWidth="1"/>
    <col min="5" max="5" width="3.7109375" style="133" customWidth="1"/>
    <col min="6" max="6" width="16" style="133" customWidth="1"/>
    <col min="7" max="7" width="3.7109375" style="133" customWidth="1"/>
    <col min="8" max="8" width="17.42578125" style="133" customWidth="1"/>
    <col min="9" max="9" width="3.7109375" style="133" customWidth="1"/>
    <col min="10" max="10" width="16.5703125" style="133" customWidth="1"/>
    <col min="11" max="11" width="3.7109375" style="133" customWidth="1"/>
    <col min="12" max="12" width="16.140625" style="133" customWidth="1"/>
    <col min="13" max="13" width="3.7109375" style="133" customWidth="1"/>
    <col min="14" max="14" width="12.140625" style="133" customWidth="1"/>
    <col min="15" max="15" width="11.85546875" style="133" customWidth="1"/>
    <col min="16" max="16384" width="9.140625" style="133"/>
  </cols>
  <sheetData>
    <row r="1" spans="1:18">
      <c r="N1" s="355"/>
      <c r="O1" s="131"/>
      <c r="P1" s="131"/>
      <c r="Q1" s="131"/>
    </row>
    <row r="2" spans="1:18" ht="15.75">
      <c r="A2" s="340" t="s">
        <v>0</v>
      </c>
      <c r="B2" s="340"/>
      <c r="C2" s="340"/>
      <c r="D2" s="340"/>
      <c r="E2" s="340"/>
      <c r="F2" s="340"/>
      <c r="G2" s="340"/>
      <c r="H2" s="340"/>
      <c r="I2" s="340"/>
      <c r="J2" s="340"/>
      <c r="K2" s="340"/>
      <c r="L2" s="340"/>
      <c r="N2" s="285"/>
      <c r="O2" s="286"/>
      <c r="P2" s="286"/>
      <c r="Q2" s="131"/>
    </row>
    <row r="3" spans="1:18" ht="15.75">
      <c r="A3" s="340" t="s">
        <v>153</v>
      </c>
      <c r="B3" s="340"/>
      <c r="C3" s="340"/>
      <c r="D3" s="340"/>
      <c r="E3" s="340"/>
      <c r="F3" s="340"/>
      <c r="G3" s="340"/>
      <c r="H3" s="340"/>
      <c r="I3" s="340"/>
      <c r="J3" s="340"/>
      <c r="K3" s="340"/>
      <c r="L3" s="340"/>
      <c r="N3" s="285"/>
      <c r="O3" s="286"/>
      <c r="P3" s="286"/>
      <c r="Q3" s="131"/>
      <c r="R3" s="131"/>
    </row>
    <row r="4" spans="1:18" ht="15">
      <c r="A4" s="341" t="s">
        <v>152</v>
      </c>
      <c r="B4" s="341"/>
      <c r="C4" s="341"/>
      <c r="D4" s="341"/>
      <c r="E4" s="341"/>
      <c r="F4" s="341"/>
      <c r="G4" s="341"/>
      <c r="H4" s="341"/>
      <c r="I4" s="341"/>
      <c r="J4" s="341"/>
      <c r="K4" s="341"/>
      <c r="L4" s="341"/>
      <c r="N4" s="285"/>
      <c r="O4" s="286"/>
      <c r="P4" s="286"/>
      <c r="Q4" s="131"/>
      <c r="R4" s="131"/>
    </row>
    <row r="5" spans="1:18">
      <c r="N5" s="285"/>
      <c r="O5" s="286"/>
      <c r="P5" s="286"/>
      <c r="Q5" s="131"/>
      <c r="R5" s="131"/>
    </row>
    <row r="6" spans="1:18">
      <c r="F6" s="123"/>
      <c r="G6" s="123"/>
      <c r="H6" s="123"/>
      <c r="I6" s="123"/>
      <c r="J6" s="123"/>
      <c r="K6" s="123"/>
      <c r="L6" s="123"/>
      <c r="M6" s="123"/>
      <c r="N6" s="123"/>
      <c r="O6" s="123"/>
    </row>
    <row r="7" spans="1:18" ht="12.75" customHeight="1">
      <c r="A7" s="139"/>
      <c r="B7" s="139"/>
      <c r="C7" s="139"/>
      <c r="D7" s="139"/>
      <c r="E7" s="139"/>
      <c r="F7" s="351" t="s">
        <v>161</v>
      </c>
      <c r="G7" s="351"/>
      <c r="H7" s="351"/>
      <c r="I7" s="139"/>
      <c r="J7" s="352" t="s">
        <v>143</v>
      </c>
      <c r="K7" s="351"/>
      <c r="L7" s="351"/>
      <c r="M7" s="52"/>
      <c r="N7" s="52"/>
      <c r="O7" s="52"/>
    </row>
    <row r="8" spans="1:18">
      <c r="A8" s="287" t="s">
        <v>155</v>
      </c>
      <c r="B8" s="287"/>
      <c r="C8" s="287"/>
      <c r="D8" s="288"/>
      <c r="E8" s="288"/>
      <c r="F8" s="211">
        <v>2010</v>
      </c>
      <c r="G8" s="127"/>
      <c r="H8" s="289">
        <v>2009</v>
      </c>
      <c r="I8" s="290"/>
      <c r="J8" s="283">
        <v>2010</v>
      </c>
      <c r="K8" s="265"/>
      <c r="L8" s="289">
        <v>2009</v>
      </c>
      <c r="M8" s="131"/>
    </row>
    <row r="9" spans="1:18">
      <c r="A9" s="139" t="s">
        <v>96</v>
      </c>
      <c r="B9" s="139"/>
      <c r="C9" s="139"/>
      <c r="D9" s="139"/>
      <c r="E9" s="139"/>
      <c r="F9" s="291">
        <f>'Free Cash Flow'!L11</f>
        <v>431439</v>
      </c>
      <c r="G9" s="232"/>
      <c r="H9" s="292">
        <f>'Free Cash Flow'!F11</f>
        <v>247947</v>
      </c>
      <c r="I9" s="293"/>
      <c r="J9" s="293">
        <f>'Free Cash Flow'!M11</f>
        <v>950551</v>
      </c>
      <c r="K9" s="293"/>
      <c r="L9" s="293">
        <f>'Free Cash Flow'!G11</f>
        <v>802060</v>
      </c>
      <c r="M9" s="131"/>
    </row>
    <row r="10" spans="1:18">
      <c r="A10" s="139" t="s">
        <v>97</v>
      </c>
      <c r="B10" s="139"/>
      <c r="C10" s="139"/>
      <c r="D10" s="139"/>
      <c r="E10" s="139"/>
      <c r="F10" s="294">
        <f>'Free Cash Flow'!L12</f>
        <v>-53380</v>
      </c>
      <c r="G10" s="139"/>
      <c r="H10" s="295">
        <f>'Free Cash Flow'!F12</f>
        <v>-36759</v>
      </c>
      <c r="I10" s="295"/>
      <c r="J10" s="296">
        <f>'Free Cash Flow'!M12</f>
        <v>-183217</v>
      </c>
      <c r="K10" s="277"/>
      <c r="L10" s="296">
        <f>'Free Cash Flow'!G12</f>
        <v>-120009</v>
      </c>
      <c r="M10" s="131"/>
    </row>
    <row r="11" spans="1:18" ht="13.5" thickBot="1">
      <c r="A11" s="139" t="s">
        <v>98</v>
      </c>
      <c r="B11" s="139"/>
      <c r="C11" s="139"/>
      <c r="D11" s="139"/>
      <c r="E11" s="139"/>
      <c r="F11" s="223">
        <f>F9+F10</f>
        <v>378059</v>
      </c>
      <c r="G11" s="232"/>
      <c r="H11" s="297">
        <f>H9+H10</f>
        <v>211188</v>
      </c>
      <c r="I11" s="293"/>
      <c r="J11" s="297">
        <f>J9+J10</f>
        <v>767334</v>
      </c>
      <c r="K11" s="293"/>
      <c r="L11" s="297">
        <f>L9+L10</f>
        <v>682051</v>
      </c>
      <c r="M11" s="131"/>
    </row>
    <row r="12" spans="1:18" ht="13.5" thickTop="1">
      <c r="A12" s="139"/>
      <c r="B12" s="139"/>
      <c r="C12" s="139"/>
      <c r="D12" s="139"/>
      <c r="E12" s="139"/>
      <c r="F12" s="139"/>
      <c r="G12" s="139"/>
      <c r="H12" s="293"/>
      <c r="I12" s="293"/>
      <c r="J12" s="293"/>
      <c r="K12" s="293"/>
      <c r="L12" s="293"/>
      <c r="M12" s="131"/>
    </row>
    <row r="13" spans="1:18" ht="13.5" thickBot="1">
      <c r="A13" s="139" t="s">
        <v>99</v>
      </c>
      <c r="B13" s="139"/>
      <c r="C13" s="139"/>
      <c r="D13" s="139"/>
      <c r="E13" s="139"/>
      <c r="F13" s="298">
        <f>F11/'2Q 3Q 4Q Inc Stmnt'!E16</f>
        <v>0.20200000000000001</v>
      </c>
      <c r="G13" s="232"/>
      <c r="H13" s="299">
        <f>H11/'2Q 3Q 4Q Inc Stmnt'!G16</f>
        <v>0.14000000000000001</v>
      </c>
      <c r="I13" s="293"/>
      <c r="J13" s="299">
        <f>+J11/'2Q 3Q 4Q Inc Stmnt'!I16</f>
        <v>0.108</v>
      </c>
      <c r="K13" s="300"/>
      <c r="L13" s="299">
        <f>L11/'2Q 3Q 4Q Inc Stmnt'!K16</f>
        <v>0.11799999999999999</v>
      </c>
      <c r="M13" s="131"/>
    </row>
    <row r="14" spans="1:18" ht="13.5" thickTop="1">
      <c r="A14" s="139"/>
      <c r="B14" s="139"/>
      <c r="C14" s="139"/>
      <c r="D14" s="139"/>
      <c r="E14" s="139"/>
      <c r="F14" s="301"/>
      <c r="G14" s="232"/>
      <c r="H14" s="300"/>
      <c r="I14" s="293"/>
      <c r="J14" s="300"/>
      <c r="K14" s="300"/>
      <c r="L14" s="300"/>
      <c r="M14" s="131"/>
    </row>
    <row r="15" spans="1:18" ht="13.5" thickBot="1">
      <c r="A15" s="139" t="s">
        <v>113</v>
      </c>
      <c r="B15" s="139"/>
      <c r="C15" s="139"/>
      <c r="D15" s="139"/>
      <c r="E15" s="139"/>
      <c r="F15" s="301"/>
      <c r="G15" s="232"/>
      <c r="H15" s="300"/>
      <c r="I15" s="293"/>
      <c r="J15" s="299">
        <f>J11/'2Q 3Q 4Q Inc Stmnt'!I26</f>
        <v>1.0840000000000001</v>
      </c>
      <c r="K15" s="300"/>
      <c r="L15" s="299">
        <f>L11/'2Q 3Q 4Q Inc Stmnt'!K26</f>
        <v>1.8340000000000001</v>
      </c>
      <c r="M15" s="131"/>
    </row>
    <row r="16" spans="1:18" ht="7.5" customHeight="1" thickTop="1">
      <c r="A16" s="139"/>
      <c r="B16" s="139"/>
      <c r="C16" s="139"/>
      <c r="D16" s="139"/>
      <c r="E16" s="139"/>
      <c r="F16" s="139"/>
      <c r="G16" s="139"/>
      <c r="H16" s="139"/>
      <c r="I16" s="139"/>
      <c r="J16" s="139"/>
      <c r="K16" s="232"/>
      <c r="L16" s="232"/>
      <c r="M16" s="108"/>
      <c r="N16" s="108"/>
      <c r="O16" s="108"/>
    </row>
    <row r="17" spans="1:15" ht="13.5" customHeight="1">
      <c r="A17" s="139"/>
      <c r="B17" s="139"/>
      <c r="C17" s="139"/>
      <c r="D17" s="139"/>
      <c r="E17" s="139"/>
      <c r="F17" s="139"/>
      <c r="G17" s="139"/>
      <c r="H17" s="139"/>
      <c r="I17" s="139"/>
      <c r="J17" s="139"/>
      <c r="K17" s="232"/>
      <c r="L17" s="232"/>
      <c r="M17" s="108"/>
      <c r="N17" s="108"/>
      <c r="O17" s="108"/>
    </row>
    <row r="18" spans="1:15">
      <c r="C18" s="302"/>
    </row>
    <row r="19" spans="1:15">
      <c r="D19" s="353">
        <v>2010</v>
      </c>
      <c r="E19" s="353"/>
      <c r="F19" s="353"/>
      <c r="G19" s="353"/>
      <c r="H19" s="353"/>
      <c r="I19" s="353"/>
      <c r="J19" s="353"/>
      <c r="K19" s="353"/>
      <c r="L19" s="353"/>
      <c r="M19" s="71"/>
    </row>
    <row r="20" spans="1:15">
      <c r="A20" s="303" t="s">
        <v>156</v>
      </c>
      <c r="B20" s="303"/>
      <c r="C20" s="303"/>
      <c r="D20" s="320" t="s">
        <v>55</v>
      </c>
      <c r="E20" s="304"/>
      <c r="F20" s="305" t="s">
        <v>56</v>
      </c>
      <c r="G20" s="122"/>
      <c r="H20" s="305" t="s">
        <v>57</v>
      </c>
      <c r="I20" s="122"/>
      <c r="J20" s="320" t="s">
        <v>58</v>
      </c>
      <c r="K20" s="122"/>
      <c r="L20" s="320" t="s">
        <v>145</v>
      </c>
    </row>
    <row r="21" spans="1:15">
      <c r="A21" s="109" t="s">
        <v>100</v>
      </c>
      <c r="B21" s="109"/>
      <c r="C21" s="109"/>
      <c r="D21" s="301">
        <v>7.0000000000000007E-2</v>
      </c>
      <c r="E21" s="306"/>
      <c r="F21" s="301">
        <v>0.23699999999999999</v>
      </c>
      <c r="G21" s="122"/>
      <c r="H21" s="301">
        <v>0.247</v>
      </c>
      <c r="I21" s="122"/>
      <c r="J21" s="301">
        <v>0.23300000000000001</v>
      </c>
      <c r="K21" s="122"/>
      <c r="L21" s="301">
        <v>0.20200000000000001</v>
      </c>
    </row>
    <row r="22" spans="1:15">
      <c r="A22" s="243" t="s">
        <v>144</v>
      </c>
      <c r="B22" s="109"/>
      <c r="C22" s="109"/>
      <c r="D22" s="306">
        <v>5.0999999999999997E-2</v>
      </c>
      <c r="E22" s="306"/>
      <c r="F22" s="306">
        <v>3.9E-2</v>
      </c>
      <c r="G22" s="122"/>
      <c r="H22" s="306">
        <v>2.7E-2</v>
      </c>
      <c r="I22" s="122"/>
      <c r="J22" s="306">
        <v>2.5000000000000001E-2</v>
      </c>
      <c r="K22" s="122"/>
      <c r="L22" s="301">
        <v>3.5000000000000003E-2</v>
      </c>
    </row>
    <row r="23" spans="1:15">
      <c r="A23" s="109" t="s">
        <v>101</v>
      </c>
      <c r="B23" s="109"/>
      <c r="C23" s="109"/>
      <c r="D23" s="307">
        <v>2.7E-2</v>
      </c>
      <c r="E23" s="301"/>
      <c r="F23" s="307">
        <v>8.0000000000000002E-3</v>
      </c>
      <c r="G23" s="122"/>
      <c r="H23" s="307">
        <v>-1.6E-2</v>
      </c>
      <c r="I23" s="122"/>
      <c r="J23" s="307">
        <v>-1.2999999999999999E-2</v>
      </c>
      <c r="K23" s="122"/>
      <c r="L23" s="301">
        <v>-2E-3</v>
      </c>
    </row>
    <row r="24" spans="1:15" ht="13.5" thickBot="1">
      <c r="A24" s="109"/>
      <c r="B24" s="109"/>
      <c r="C24" s="109"/>
      <c r="D24" s="308">
        <f>SUM(D21:D23)</f>
        <v>0.14799999999999999</v>
      </c>
      <c r="E24" s="301"/>
      <c r="F24" s="308">
        <f>SUM(F21:F23)</f>
        <v>0.28399999999999997</v>
      </c>
      <c r="G24" s="122"/>
      <c r="H24" s="308">
        <f>SUM(H21:H23)</f>
        <v>0.25800000000000001</v>
      </c>
      <c r="I24" s="122"/>
      <c r="J24" s="308">
        <f>SUM(J21:J23)</f>
        <v>0.245</v>
      </c>
      <c r="K24" s="122"/>
      <c r="L24" s="308">
        <f>SUM(L21:L23)</f>
        <v>0.23499999999999999</v>
      </c>
    </row>
    <row r="25" spans="1:15" ht="4.5" customHeight="1" thickTop="1">
      <c r="D25" s="122"/>
      <c r="E25" s="122"/>
      <c r="F25" s="122"/>
      <c r="G25" s="122"/>
      <c r="H25" s="122"/>
      <c r="I25" s="122"/>
      <c r="J25" s="122"/>
      <c r="K25" s="122"/>
      <c r="L25" s="122"/>
    </row>
    <row r="26" spans="1:15" ht="5.25" customHeight="1">
      <c r="A26" s="354"/>
      <c r="B26" s="354"/>
      <c r="D26" s="309"/>
      <c r="E26" s="123"/>
      <c r="F26" s="309"/>
      <c r="G26" s="123"/>
      <c r="H26" s="309"/>
      <c r="I26" s="123"/>
      <c r="J26" s="309"/>
      <c r="K26" s="123"/>
      <c r="L26" s="309"/>
    </row>
    <row r="27" spans="1:15" ht="14.25" customHeight="1">
      <c r="A27" s="131"/>
    </row>
    <row r="29" spans="1:15">
      <c r="B29" s="91"/>
      <c r="C29" s="91"/>
      <c r="D29" s="91"/>
      <c r="E29" s="91"/>
      <c r="F29" s="91"/>
      <c r="G29" s="91"/>
      <c r="J29" s="263" t="s">
        <v>162</v>
      </c>
      <c r="K29" s="131"/>
      <c r="L29" s="129" t="s">
        <v>102</v>
      </c>
    </row>
    <row r="30" spans="1:15">
      <c r="B30" s="303" t="s">
        <v>157</v>
      </c>
      <c r="C30" s="303"/>
      <c r="D30" s="303"/>
      <c r="E30" s="310"/>
      <c r="F30" s="310"/>
      <c r="G30" s="310"/>
      <c r="H30" s="311"/>
      <c r="I30" s="311"/>
      <c r="J30" s="289">
        <v>2010</v>
      </c>
      <c r="K30" s="131"/>
      <c r="L30" s="289">
        <v>2009</v>
      </c>
    </row>
    <row r="31" spans="1:15">
      <c r="B31" s="109" t="s">
        <v>103</v>
      </c>
      <c r="C31" s="109"/>
      <c r="D31" s="109"/>
      <c r="E31" s="91"/>
      <c r="F31" s="91"/>
      <c r="G31" s="91"/>
      <c r="J31" s="312">
        <v>1925</v>
      </c>
      <c r="K31" s="131"/>
      <c r="L31" s="312">
        <v>35624</v>
      </c>
    </row>
    <row r="32" spans="1:15">
      <c r="B32" s="109" t="s">
        <v>154</v>
      </c>
      <c r="C32" s="109"/>
      <c r="D32" s="109"/>
      <c r="E32" s="91"/>
      <c r="F32" s="91"/>
      <c r="G32" s="91"/>
      <c r="J32" s="277">
        <v>15000</v>
      </c>
      <c r="K32" s="131"/>
      <c r="L32" s="277">
        <v>0</v>
      </c>
    </row>
    <row r="33" spans="2:17">
      <c r="B33" s="109" t="s">
        <v>79</v>
      </c>
      <c r="C33" s="109"/>
      <c r="D33" s="109"/>
      <c r="E33" s="91"/>
      <c r="F33" s="91"/>
      <c r="G33" s="91"/>
      <c r="J33" s="296">
        <f>'Bal Sheet &amp; Cash Flow'!E27</f>
        <v>1790886</v>
      </c>
      <c r="K33" s="131"/>
      <c r="L33" s="296">
        <f>'Bal Sheet &amp; Cash Flow'!G27</f>
        <v>1825260</v>
      </c>
    </row>
    <row r="34" spans="2:17">
      <c r="B34" s="109" t="s">
        <v>104</v>
      </c>
      <c r="C34" s="109"/>
      <c r="D34" s="109"/>
      <c r="E34" s="91"/>
      <c r="F34" s="91"/>
      <c r="G34" s="91"/>
      <c r="J34" s="313">
        <f>SUM(J31:J33)</f>
        <v>1807811</v>
      </c>
      <c r="K34" s="131"/>
      <c r="L34" s="313">
        <f>SUM(L31:L33)</f>
        <v>1860884</v>
      </c>
    </row>
    <row r="35" spans="2:17">
      <c r="B35" s="109" t="s">
        <v>118</v>
      </c>
      <c r="C35" s="109"/>
      <c r="D35" s="109"/>
      <c r="E35" s="109"/>
      <c r="F35" s="109"/>
      <c r="G35" s="109"/>
      <c r="J35" s="296">
        <f>-'Bal Sheet &amp; Cash Flow'!E11-'Bal Sheet &amp; Cash Flow'!E12</f>
        <v>-1309095</v>
      </c>
      <c r="K35" s="131"/>
      <c r="L35" s="296">
        <f>-'Bal Sheet &amp; Cash Flow'!G11-'Bal Sheet &amp; Cash Flow'!G12</f>
        <v>-938174</v>
      </c>
    </row>
    <row r="36" spans="2:17">
      <c r="B36" s="91" t="s">
        <v>105</v>
      </c>
      <c r="C36" s="91"/>
      <c r="D36" s="91"/>
      <c r="E36" s="91"/>
      <c r="F36" s="91"/>
      <c r="G36" s="91"/>
      <c r="J36" s="295">
        <f>J34+J35</f>
        <v>498716</v>
      </c>
      <c r="K36" s="131"/>
      <c r="L36" s="295">
        <f>L34+L35</f>
        <v>922710</v>
      </c>
    </row>
    <row r="37" spans="2:17">
      <c r="B37" s="91" t="s">
        <v>106</v>
      </c>
      <c r="C37" s="91"/>
      <c r="D37" s="91"/>
      <c r="E37" s="91"/>
      <c r="F37" s="91"/>
      <c r="G37" s="91"/>
      <c r="J37" s="296">
        <f>'Bal Sheet &amp; Cash Flow'!E29</f>
        <v>4526562</v>
      </c>
      <c r="K37" s="131"/>
      <c r="L37" s="296">
        <f>'Bal Sheet &amp; Cash Flow'!G29</f>
        <v>4083608</v>
      </c>
    </row>
    <row r="38" spans="2:17" ht="13.5" thickBot="1">
      <c r="B38" s="91" t="s">
        <v>107</v>
      </c>
      <c r="C38" s="91"/>
      <c r="D38" s="91"/>
      <c r="E38" s="91"/>
      <c r="F38" s="91"/>
      <c r="G38" s="91"/>
      <c r="J38" s="297">
        <f>J36+J37</f>
        <v>5025278</v>
      </c>
      <c r="K38" s="131"/>
      <c r="L38" s="297">
        <f>L36+L37</f>
        <v>5006318</v>
      </c>
    </row>
    <row r="39" spans="2:17" ht="14.25" thickTop="1" thickBot="1">
      <c r="B39" s="109" t="s">
        <v>108</v>
      </c>
      <c r="C39" s="109"/>
      <c r="D39" s="109"/>
      <c r="E39" s="109"/>
      <c r="F39" s="109"/>
      <c r="G39" s="109"/>
      <c r="J39" s="314">
        <f>J36/J38</f>
        <v>9.9000000000000005E-2</v>
      </c>
      <c r="K39" s="131"/>
      <c r="L39" s="314">
        <f>L36/L38</f>
        <v>0.184</v>
      </c>
    </row>
    <row r="40" spans="2:17" ht="7.5" customHeight="1" thickTop="1">
      <c r="F40" s="109"/>
      <c r="G40" s="109"/>
      <c r="H40" s="109"/>
      <c r="I40" s="109"/>
      <c r="J40" s="243"/>
      <c r="K40" s="243"/>
      <c r="L40" s="243"/>
      <c r="N40" s="109"/>
      <c r="O40" s="109"/>
      <c r="P40" s="109"/>
      <c r="Q40" s="109"/>
    </row>
  </sheetData>
  <mergeCells count="7">
    <mergeCell ref="A2:L2"/>
    <mergeCell ref="A3:L3"/>
    <mergeCell ref="A4:L4"/>
    <mergeCell ref="F7:H7"/>
    <mergeCell ref="J7:L7"/>
    <mergeCell ref="D19:L19"/>
    <mergeCell ref="A26:B26"/>
  </mergeCells>
  <phoneticPr fontId="3" type="noConversion"/>
  <pageMargins left="0.75" right="0.75" top="1" bottom="1" header="0.5" footer="0.5"/>
  <pageSetup scale="65" orientation="portrait" r:id="rId1"/>
  <headerFooter alignWithMargins="0">
    <oddHeader>&amp;L&amp;12DOVER CORPORATION - INVESTOR SUPPLEMENT
FOURTH QUARTER 2010</oddHeader>
  </headerFooter>
</worksheet>
</file>

<file path=xl/worksheets/sheet6.xml><?xml version="1.0" encoding="utf-8"?>
<worksheet xmlns="http://schemas.openxmlformats.org/spreadsheetml/2006/main" xmlns:r="http://schemas.openxmlformats.org/officeDocument/2006/relationships">
  <sheetPr codeName="Sheet5">
    <tabColor rgb="FF92D050"/>
    <pageSetUpPr fitToPage="1"/>
  </sheetPr>
  <dimension ref="A1:Q16"/>
  <sheetViews>
    <sheetView showGridLines="0" zoomScaleNormal="100" workbookViewId="0">
      <selection activeCell="K25" sqref="K25"/>
    </sheetView>
  </sheetViews>
  <sheetFormatPr defaultRowHeight="12.75"/>
  <cols>
    <col min="1" max="1" width="28.28515625" style="95" customWidth="1"/>
    <col min="2" max="2" width="4.28515625" style="95" customWidth="1"/>
    <col min="3" max="7" width="11.140625" style="95" customWidth="1"/>
    <col min="8" max="8" width="2.7109375" style="95" customWidth="1"/>
    <col min="9" max="13" width="11.140625" style="95" customWidth="1"/>
    <col min="14" max="16384" width="9.140625" style="95"/>
  </cols>
  <sheetData>
    <row r="1" spans="1:17" ht="12.75" customHeight="1">
      <c r="N1" s="220"/>
      <c r="O1" s="39"/>
      <c r="P1" s="39"/>
      <c r="Q1" s="39"/>
    </row>
    <row r="2" spans="1:17" ht="20.25" customHeight="1">
      <c r="A2" s="340" t="s">
        <v>0</v>
      </c>
      <c r="B2" s="340"/>
      <c r="C2" s="340"/>
      <c r="D2" s="340"/>
      <c r="E2" s="340"/>
      <c r="F2" s="340"/>
      <c r="G2" s="340"/>
      <c r="H2" s="340"/>
      <c r="I2" s="340"/>
      <c r="J2" s="340"/>
      <c r="K2" s="340"/>
      <c r="L2" s="340"/>
      <c r="M2" s="340"/>
      <c r="N2" s="122"/>
      <c r="O2" s="122"/>
      <c r="P2" s="122"/>
      <c r="Q2" s="122"/>
    </row>
    <row r="3" spans="1:17" ht="15.75" customHeight="1">
      <c r="A3" s="340" t="s">
        <v>136</v>
      </c>
      <c r="B3" s="340"/>
      <c r="C3" s="340"/>
      <c r="D3" s="340"/>
      <c r="E3" s="340"/>
      <c r="F3" s="340"/>
      <c r="G3" s="340"/>
      <c r="H3" s="340"/>
      <c r="I3" s="340"/>
      <c r="J3" s="340"/>
      <c r="K3" s="340"/>
      <c r="L3" s="340"/>
      <c r="M3" s="340"/>
      <c r="N3" s="122"/>
      <c r="O3" s="122"/>
      <c r="P3" s="122"/>
      <c r="Q3" s="122"/>
    </row>
    <row r="4" spans="1:17" ht="15" customHeight="1">
      <c r="A4" s="341" t="s">
        <v>152</v>
      </c>
      <c r="B4" s="341"/>
      <c r="C4" s="341"/>
      <c r="D4" s="341"/>
      <c r="E4" s="341"/>
      <c r="F4" s="341"/>
      <c r="G4" s="341"/>
      <c r="H4" s="341"/>
      <c r="I4" s="341"/>
      <c r="J4" s="341"/>
      <c r="K4" s="341"/>
      <c r="L4" s="341"/>
      <c r="M4" s="341"/>
      <c r="N4" s="122"/>
      <c r="O4" s="122"/>
      <c r="P4" s="122"/>
      <c r="Q4" s="122"/>
    </row>
    <row r="5" spans="1:17" ht="12.75" customHeight="1"/>
    <row r="7" spans="1:17">
      <c r="A7" s="101"/>
      <c r="B7" s="122"/>
      <c r="C7" s="342">
        <v>2009</v>
      </c>
      <c r="D7" s="342"/>
      <c r="E7" s="342"/>
      <c r="F7" s="342"/>
      <c r="G7" s="342"/>
      <c r="H7" s="264"/>
      <c r="I7" s="342">
        <v>2010</v>
      </c>
      <c r="J7" s="342"/>
      <c r="K7" s="342"/>
      <c r="L7" s="342"/>
      <c r="M7" s="342"/>
    </row>
    <row r="8" spans="1:17">
      <c r="A8" s="122"/>
      <c r="B8" s="124"/>
      <c r="C8" s="263"/>
      <c r="D8" s="263"/>
      <c r="E8" s="263"/>
      <c r="F8" s="263"/>
      <c r="G8" s="263"/>
      <c r="H8" s="29"/>
      <c r="I8" s="265"/>
      <c r="J8" s="265"/>
      <c r="K8" s="266"/>
      <c r="L8" s="267"/>
      <c r="M8" s="267"/>
    </row>
    <row r="9" spans="1:17">
      <c r="A9" s="122"/>
      <c r="B9" s="122"/>
      <c r="C9" s="268" t="s">
        <v>55</v>
      </c>
      <c r="D9" s="268" t="s">
        <v>56</v>
      </c>
      <c r="E9" s="268" t="s">
        <v>57</v>
      </c>
      <c r="F9" s="268" t="s">
        <v>58</v>
      </c>
      <c r="G9" s="319" t="s">
        <v>132</v>
      </c>
      <c r="H9" s="281"/>
      <c r="I9" s="269" t="s">
        <v>55</v>
      </c>
      <c r="J9" s="269" t="s">
        <v>56</v>
      </c>
      <c r="K9" s="269" t="s">
        <v>57</v>
      </c>
      <c r="L9" s="268" t="s">
        <v>58</v>
      </c>
      <c r="M9" s="319" t="s">
        <v>142</v>
      </c>
    </row>
    <row r="10" spans="1:17">
      <c r="A10" s="102"/>
      <c r="B10" s="122"/>
      <c r="C10" s="131"/>
      <c r="D10" s="131"/>
      <c r="E10" s="131"/>
      <c r="F10" s="131"/>
      <c r="G10" s="89"/>
      <c r="H10" s="243"/>
      <c r="I10" s="131"/>
      <c r="J10" s="131"/>
      <c r="K10" s="131"/>
      <c r="L10" s="131"/>
      <c r="M10" s="131"/>
    </row>
    <row r="11" spans="1:17">
      <c r="A11" s="102" t="s">
        <v>135</v>
      </c>
      <c r="B11" s="122"/>
      <c r="C11" s="270">
        <v>114866</v>
      </c>
      <c r="D11" s="270">
        <v>192436</v>
      </c>
      <c r="E11" s="270">
        <v>246811</v>
      </c>
      <c r="F11" s="270">
        <v>247947</v>
      </c>
      <c r="G11" s="271">
        <v>802060</v>
      </c>
      <c r="H11" s="243"/>
      <c r="I11" s="270">
        <v>87066</v>
      </c>
      <c r="J11" s="270">
        <v>231199</v>
      </c>
      <c r="K11" s="270">
        <v>200847</v>
      </c>
      <c r="L11" s="270">
        <v>431439</v>
      </c>
      <c r="M11" s="271">
        <v>950551</v>
      </c>
    </row>
    <row r="12" spans="1:17" ht="20.25" customHeight="1">
      <c r="A12" s="102" t="s">
        <v>129</v>
      </c>
      <c r="B12" s="122"/>
      <c r="C12" s="272">
        <v>-31475</v>
      </c>
      <c r="D12" s="272">
        <v>-26976</v>
      </c>
      <c r="E12" s="272">
        <v>-24799</v>
      </c>
      <c r="F12" s="272">
        <v>-36759</v>
      </c>
      <c r="G12" s="273">
        <v>-120009</v>
      </c>
      <c r="H12" s="243"/>
      <c r="I12" s="272">
        <v>-39336</v>
      </c>
      <c r="J12" s="272">
        <v>-46945</v>
      </c>
      <c r="K12" s="272">
        <v>-43556</v>
      </c>
      <c r="L12" s="272">
        <v>-53380</v>
      </c>
      <c r="M12" s="273">
        <v>-183217</v>
      </c>
    </row>
    <row r="13" spans="1:17" ht="21" customHeight="1" thickBot="1">
      <c r="A13" s="102" t="s">
        <v>130</v>
      </c>
      <c r="B13" s="122"/>
      <c r="C13" s="274">
        <v>83391</v>
      </c>
      <c r="D13" s="274">
        <v>165460</v>
      </c>
      <c r="E13" s="274">
        <v>222012</v>
      </c>
      <c r="F13" s="274">
        <v>211188</v>
      </c>
      <c r="G13" s="275">
        <v>682051</v>
      </c>
      <c r="H13" s="282"/>
      <c r="I13" s="274">
        <v>47730</v>
      </c>
      <c r="J13" s="274">
        <v>184254</v>
      </c>
      <c r="K13" s="274">
        <v>157291</v>
      </c>
      <c r="L13" s="274">
        <v>378059</v>
      </c>
      <c r="M13" s="276">
        <v>767334</v>
      </c>
    </row>
    <row r="14" spans="1:17" ht="7.5" customHeight="1" thickTop="1">
      <c r="A14" s="102"/>
      <c r="B14" s="122"/>
      <c r="C14" s="266"/>
      <c r="D14" s="266"/>
      <c r="E14" s="129"/>
      <c r="F14" s="266"/>
      <c r="G14" s="89"/>
      <c r="H14" s="29"/>
      <c r="I14" s="266"/>
      <c r="J14" s="266"/>
      <c r="K14" s="266"/>
      <c r="L14" s="131"/>
      <c r="M14" s="131"/>
    </row>
    <row r="15" spans="1:17" ht="52.5" customHeight="1">
      <c r="A15" s="103" t="s">
        <v>131</v>
      </c>
      <c r="B15" s="126"/>
      <c r="C15" s="279">
        <v>1.365</v>
      </c>
      <c r="D15" s="279">
        <v>1.64</v>
      </c>
      <c r="E15" s="279">
        <v>2.0659999999999998</v>
      </c>
      <c r="F15" s="279">
        <v>2.0619999999999998</v>
      </c>
      <c r="G15" s="280">
        <v>1.8340000000000001</v>
      </c>
      <c r="H15" s="263"/>
      <c r="I15" s="279">
        <v>0.39300000000000002</v>
      </c>
      <c r="J15" s="279">
        <v>1.0720000000000001</v>
      </c>
      <c r="K15" s="279">
        <v>0.70599999999999996</v>
      </c>
      <c r="L15" s="279">
        <v>1.9710000000000001</v>
      </c>
      <c r="M15" s="280">
        <v>1.0840000000000001</v>
      </c>
    </row>
    <row r="16" spans="1:17">
      <c r="C16" s="39"/>
      <c r="D16" s="39"/>
      <c r="E16" s="39"/>
      <c r="F16" s="39"/>
      <c r="G16" s="39"/>
      <c r="H16" s="39"/>
      <c r="I16" s="39"/>
      <c r="J16" s="39"/>
      <c r="K16" s="39"/>
      <c r="L16" s="39"/>
      <c r="M16" s="39"/>
    </row>
  </sheetData>
  <mergeCells count="5">
    <mergeCell ref="A2:M2"/>
    <mergeCell ref="A3:M3"/>
    <mergeCell ref="A4:M4"/>
    <mergeCell ref="C7:G7"/>
    <mergeCell ref="I7:M7"/>
  </mergeCells>
  <pageMargins left="0.7" right="0.7" top="0.75" bottom="0.75" header="0.3" footer="0.3"/>
  <pageSetup scale="63" orientation="portrait" r:id="rId1"/>
  <headerFooter>
    <oddHeader>&amp;LDOVER CORPORATION - INVESTOR SUPPLEMENT
FOURTH QUARTER 2010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2Q 3Q 4Q Inc Stmnt</vt:lpstr>
      <vt:lpstr>PR TREND TABLES NEW FORMAT</vt:lpstr>
      <vt:lpstr>Quarterly EPS and Earnings</vt:lpstr>
      <vt:lpstr>Bal Sheet &amp; Cash Flow</vt:lpstr>
      <vt:lpstr>FCF - Org Grth - Capitalization</vt:lpstr>
      <vt:lpstr>Free Cash Flow</vt:lpstr>
      <vt:lpstr>'2Q 3Q 4Q Inc Stmnt'!Print_Area</vt:lpstr>
      <vt:lpstr>'Bal Sheet &amp; Cash Flow'!Print_Area</vt:lpstr>
      <vt:lpstr>'FCF - Org Grth - Capitalization'!Print_Area</vt:lpstr>
      <vt:lpstr>'Free Cash Flow'!Print_Area</vt:lpstr>
      <vt:lpstr>'PR TREND TABLES NEW FORMAT'!Print_Area</vt:lpstr>
      <vt:lpstr>'Quarterly EPS and Earnings'!Print_Area</vt:lpstr>
      <vt:lpstr>'PR TREND TABLES NEW FORMAT'!Print_Titles</vt:lpstr>
    </vt:vector>
  </TitlesOfParts>
  <Company>Dover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DiCianni</dc:creator>
  <cp:lastModifiedBy>Braun, Leslie</cp:lastModifiedBy>
  <cp:lastPrinted>2011-01-27T18:19:27Z</cp:lastPrinted>
  <dcterms:created xsi:type="dcterms:W3CDTF">2005-11-10T14:35:56Z</dcterms:created>
  <dcterms:modified xsi:type="dcterms:W3CDTF">2011-01-27T18:56:11Z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4XLRetrievePerWS">
    <vt:lpwstr>Y</vt:lpwstr>
  </property>
  <property fmtid="{D5CDD505-2E9C-101B-9397-08002B2CF9AE}" pid="3" name="K4XLScatterRefresh">
    <vt:lpwstr>N</vt:lpwstr>
  </property>
  <property fmtid="{D5CDD505-2E9C-101B-9397-08002B2CF9AE}" pid="4" name="K4XLVersion">
    <vt:lpwstr>3.5.4.1990.10</vt:lpwstr>
  </property>
  <property fmtid="{D5CDD505-2E9C-101B-9397-08002B2CF9AE}" pid="5" name="K4XL KID">
    <vt:lpwstr/>
  </property>
  <property fmtid="{D5CDD505-2E9C-101B-9397-08002B2CF9AE}" pid="6" name="K4XL DBKID">
    <vt:lpwstr/>
  </property>
</Properties>
</file>